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mileia-nas\camileia- marketing\COMMUNICATION\WEBINAR\Webinar_Risk_Covid19\"/>
    </mc:Choice>
  </mc:AlternateContent>
  <xr:revisionPtr revIDLastSave="0" documentId="13_ncr:1_{DBAAEFA9-E85A-4F4D-A843-B0ACAF2CCEA8}" xr6:coauthVersionLast="45" xr6:coauthVersionMax="45" xr10:uidLastSave="{00000000-0000-0000-0000-000000000000}"/>
  <bookViews>
    <workbookView xWindow="-120" yWindow="-120" windowWidth="29040" windowHeight="15840" activeTab="1" xr2:uid="{341042AC-F2BF-4C5E-B89D-486015C8A41E}"/>
  </bookViews>
  <sheets>
    <sheet name="PCA" sheetId="1" r:id="rId1"/>
    <sheet name="PRA" sheetId="5" r:id="rId2"/>
    <sheet name="Feuil1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9" i="5" l="1"/>
  <c r="M196" i="1"/>
  <c r="M28" i="1" l="1"/>
  <c r="M26" i="1"/>
  <c r="M27" i="1" l="1"/>
  <c r="N189" i="5" l="1"/>
  <c r="N190" i="5" s="1"/>
  <c r="N191" i="5" s="1"/>
  <c r="N188" i="5"/>
  <c r="M189" i="5"/>
  <c r="M188" i="5"/>
  <c r="O188" i="5"/>
  <c r="P185" i="5"/>
  <c r="P186" i="5"/>
  <c r="P187" i="5"/>
  <c r="O185" i="5"/>
  <c r="O186" i="5"/>
  <c r="O187" i="5"/>
  <c r="N176" i="5"/>
  <c r="N175" i="5"/>
  <c r="M176" i="5"/>
  <c r="M175" i="5"/>
  <c r="O175" i="5"/>
  <c r="P170" i="5"/>
  <c r="P171" i="5"/>
  <c r="P172" i="5"/>
  <c r="P173" i="5"/>
  <c r="P174" i="5"/>
  <c r="O170" i="5"/>
  <c r="O171" i="5"/>
  <c r="O172" i="5"/>
  <c r="O173" i="5"/>
  <c r="O174" i="5"/>
  <c r="M160" i="5"/>
  <c r="O160" i="5"/>
  <c r="P157" i="5"/>
  <c r="P158" i="5"/>
  <c r="P159" i="5"/>
  <c r="O157" i="5"/>
  <c r="O158" i="5"/>
  <c r="O159" i="5"/>
  <c r="O156" i="5"/>
  <c r="N161" i="5"/>
  <c r="N162" i="5" s="1"/>
  <c r="N163" i="5" s="1"/>
  <c r="M161" i="5"/>
  <c r="N160" i="5"/>
  <c r="N148" i="5"/>
  <c r="N147" i="5"/>
  <c r="M148" i="5"/>
  <c r="M147" i="5"/>
  <c r="O147" i="5"/>
  <c r="P184" i="5"/>
  <c r="O184" i="5"/>
  <c r="P169" i="5"/>
  <c r="O169" i="5"/>
  <c r="P156" i="5"/>
  <c r="P143" i="5"/>
  <c r="P147" i="5" s="1"/>
  <c r="O143" i="5"/>
  <c r="N135" i="5"/>
  <c r="N134" i="5"/>
  <c r="M135" i="5"/>
  <c r="M134" i="5"/>
  <c r="O134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N112" i="5"/>
  <c r="N111" i="5"/>
  <c r="M112" i="5"/>
  <c r="M111" i="5"/>
  <c r="P102" i="5"/>
  <c r="P103" i="5"/>
  <c r="P104" i="5"/>
  <c r="P105" i="5"/>
  <c r="P106" i="5"/>
  <c r="P107" i="5"/>
  <c r="P108" i="5"/>
  <c r="P109" i="5"/>
  <c r="P110" i="5"/>
  <c r="O102" i="5"/>
  <c r="O103" i="5"/>
  <c r="O104" i="5"/>
  <c r="O105" i="5"/>
  <c r="O106" i="5"/>
  <c r="O107" i="5"/>
  <c r="O108" i="5"/>
  <c r="O109" i="5"/>
  <c r="O110" i="5"/>
  <c r="N92" i="5"/>
  <c r="M93" i="5"/>
  <c r="M92" i="5"/>
  <c r="P81" i="5"/>
  <c r="P82" i="5"/>
  <c r="P84" i="5"/>
  <c r="P87" i="5"/>
  <c r="O81" i="5"/>
  <c r="O82" i="5"/>
  <c r="O84" i="5"/>
  <c r="O87" i="5"/>
  <c r="N93" i="5"/>
  <c r="N72" i="5"/>
  <c r="N71" i="5"/>
  <c r="M72" i="5"/>
  <c r="M71" i="5"/>
  <c r="P60" i="5"/>
  <c r="P61" i="5"/>
  <c r="P65" i="5"/>
  <c r="P66" i="5"/>
  <c r="P67" i="5"/>
  <c r="P68" i="5"/>
  <c r="P69" i="5"/>
  <c r="P70" i="5"/>
  <c r="O60" i="5"/>
  <c r="O61" i="5"/>
  <c r="O65" i="5"/>
  <c r="O66" i="5"/>
  <c r="O67" i="5"/>
  <c r="O68" i="5"/>
  <c r="O69" i="5"/>
  <c r="O70" i="5"/>
  <c r="P120" i="5"/>
  <c r="O120" i="5"/>
  <c r="P101" i="5"/>
  <c r="O101" i="5"/>
  <c r="P80" i="5"/>
  <c r="O80" i="5"/>
  <c r="P59" i="5"/>
  <c r="O59" i="5"/>
  <c r="N51" i="5"/>
  <c r="M51" i="5"/>
  <c r="N50" i="5"/>
  <c r="M50" i="5"/>
  <c r="P45" i="5"/>
  <c r="P46" i="5"/>
  <c r="P48" i="5"/>
  <c r="P49" i="5"/>
  <c r="O45" i="5"/>
  <c r="O46" i="5"/>
  <c r="O48" i="5"/>
  <c r="O49" i="5"/>
  <c r="P43" i="5"/>
  <c r="O43" i="5"/>
  <c r="P188" i="5" l="1"/>
  <c r="M193" i="5" s="1"/>
  <c r="M190" i="5"/>
  <c r="M191" i="5" s="1"/>
  <c r="M192" i="5" s="1"/>
  <c r="P175" i="5"/>
  <c r="N177" i="5"/>
  <c r="N178" i="5" s="1"/>
  <c r="M177" i="5"/>
  <c r="M178" i="5" s="1"/>
  <c r="M180" i="5"/>
  <c r="P160" i="5"/>
  <c r="M165" i="5" s="1"/>
  <c r="M162" i="5"/>
  <c r="M163" i="5" s="1"/>
  <c r="M164" i="5" s="1"/>
  <c r="N149" i="5"/>
  <c r="N150" i="5" s="1"/>
  <c r="M149" i="5"/>
  <c r="M150" i="5" s="1"/>
  <c r="M151" i="5" s="1"/>
  <c r="M152" i="5"/>
  <c r="P134" i="5"/>
  <c r="M139" i="5" s="1"/>
  <c r="N136" i="5"/>
  <c r="N137" i="5" s="1"/>
  <c r="M136" i="5"/>
  <c r="M137" i="5" s="1"/>
  <c r="M113" i="5"/>
  <c r="M114" i="5" s="1"/>
  <c r="P111" i="5"/>
  <c r="O111" i="5"/>
  <c r="N113" i="5"/>
  <c r="N114" i="5" s="1"/>
  <c r="O50" i="5"/>
  <c r="O71" i="5"/>
  <c r="O92" i="5"/>
  <c r="P92" i="5"/>
  <c r="M97" i="5" s="1"/>
  <c r="N94" i="5"/>
  <c r="N95" i="5" s="1"/>
  <c r="M94" i="5"/>
  <c r="M95" i="5" s="1"/>
  <c r="P71" i="5"/>
  <c r="N73" i="5"/>
  <c r="N74" i="5" s="1"/>
  <c r="M73" i="5"/>
  <c r="M74" i="5" s="1"/>
  <c r="P50" i="5"/>
  <c r="M55" i="5" s="1"/>
  <c r="N52" i="5"/>
  <c r="N53" i="5" s="1"/>
  <c r="M52" i="5"/>
  <c r="M53" i="5" s="1"/>
  <c r="N35" i="5"/>
  <c r="M35" i="5"/>
  <c r="N34" i="5"/>
  <c r="M34" i="5"/>
  <c r="O34" i="5"/>
  <c r="P23" i="5"/>
  <c r="P24" i="5"/>
  <c r="P25" i="5"/>
  <c r="P26" i="5"/>
  <c r="P27" i="5"/>
  <c r="P28" i="5"/>
  <c r="P29" i="5"/>
  <c r="P30" i="5"/>
  <c r="P31" i="5"/>
  <c r="P32" i="5"/>
  <c r="P33" i="5"/>
  <c r="O23" i="5"/>
  <c r="O24" i="5"/>
  <c r="O25" i="5"/>
  <c r="O26" i="5"/>
  <c r="O27" i="5"/>
  <c r="O28" i="5"/>
  <c r="O29" i="5"/>
  <c r="O30" i="5"/>
  <c r="O31" i="5"/>
  <c r="O32" i="5"/>
  <c r="O33" i="5"/>
  <c r="N36" i="5"/>
  <c r="N37" i="5" s="1"/>
  <c r="P22" i="5"/>
  <c r="P34" i="5" s="1"/>
  <c r="O22" i="5"/>
  <c r="N186" i="1"/>
  <c r="N187" i="1" s="1"/>
  <c r="N188" i="1" s="1"/>
  <c r="M186" i="1"/>
  <c r="N185" i="1"/>
  <c r="M185" i="1"/>
  <c r="P182" i="1"/>
  <c r="P183" i="1"/>
  <c r="P184" i="1"/>
  <c r="O182" i="1"/>
  <c r="O183" i="1"/>
  <c r="O184" i="1"/>
  <c r="P181" i="1"/>
  <c r="O181" i="1"/>
  <c r="O185" i="1" s="1"/>
  <c r="N174" i="1"/>
  <c r="M174" i="1"/>
  <c r="N173" i="1"/>
  <c r="M173" i="1"/>
  <c r="P168" i="1"/>
  <c r="P169" i="1"/>
  <c r="P170" i="1"/>
  <c r="P171" i="1"/>
  <c r="P172" i="1"/>
  <c r="O168" i="1"/>
  <c r="O169" i="1"/>
  <c r="O170" i="1"/>
  <c r="O171" i="1"/>
  <c r="O172" i="1"/>
  <c r="P167" i="1"/>
  <c r="O167" i="1"/>
  <c r="M160" i="1"/>
  <c r="M159" i="1"/>
  <c r="N160" i="1"/>
  <c r="N159" i="1"/>
  <c r="P156" i="1"/>
  <c r="P157" i="1"/>
  <c r="P158" i="1"/>
  <c r="O156" i="1"/>
  <c r="O157" i="1"/>
  <c r="O158" i="1"/>
  <c r="P155" i="1"/>
  <c r="O155" i="1"/>
  <c r="O159" i="1" s="1"/>
  <c r="N148" i="1"/>
  <c r="M148" i="1"/>
  <c r="N147" i="1"/>
  <c r="M147" i="1"/>
  <c r="P146" i="1"/>
  <c r="P147" i="1" s="1"/>
  <c r="O146" i="1"/>
  <c r="O147" i="1" s="1"/>
  <c r="N139" i="1"/>
  <c r="M139" i="1"/>
  <c r="N138" i="1"/>
  <c r="M138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P124" i="1"/>
  <c r="O124" i="1"/>
  <c r="N117" i="1"/>
  <c r="M117" i="1"/>
  <c r="N116" i="1"/>
  <c r="M116" i="1"/>
  <c r="P107" i="1"/>
  <c r="P108" i="1"/>
  <c r="P109" i="1"/>
  <c r="P110" i="1"/>
  <c r="P111" i="1"/>
  <c r="P112" i="1"/>
  <c r="P113" i="1"/>
  <c r="P114" i="1"/>
  <c r="P115" i="1"/>
  <c r="O107" i="1"/>
  <c r="O108" i="1"/>
  <c r="O109" i="1"/>
  <c r="O110" i="1"/>
  <c r="O111" i="1"/>
  <c r="O112" i="1"/>
  <c r="O113" i="1"/>
  <c r="O114" i="1"/>
  <c r="O115" i="1"/>
  <c r="P106" i="1"/>
  <c r="O106" i="1"/>
  <c r="N99" i="1"/>
  <c r="M99" i="1"/>
  <c r="N98" i="1"/>
  <c r="M98" i="1"/>
  <c r="P88" i="1"/>
  <c r="P89" i="1"/>
  <c r="P90" i="1"/>
  <c r="P91" i="1"/>
  <c r="P92" i="1"/>
  <c r="P93" i="1"/>
  <c r="P94" i="1"/>
  <c r="P95" i="1"/>
  <c r="P96" i="1"/>
  <c r="P97" i="1"/>
  <c r="O88" i="1"/>
  <c r="O89" i="1"/>
  <c r="O90" i="1"/>
  <c r="O91" i="1"/>
  <c r="O92" i="1"/>
  <c r="O93" i="1"/>
  <c r="O94" i="1"/>
  <c r="O95" i="1"/>
  <c r="O96" i="1"/>
  <c r="O97" i="1"/>
  <c r="P87" i="1"/>
  <c r="O87" i="1"/>
  <c r="N80" i="1"/>
  <c r="M80" i="1"/>
  <c r="N79" i="1"/>
  <c r="M79" i="1"/>
  <c r="P68" i="1"/>
  <c r="P69" i="1"/>
  <c r="P70" i="1"/>
  <c r="P71" i="1"/>
  <c r="P72" i="1"/>
  <c r="P73" i="1"/>
  <c r="P74" i="1"/>
  <c r="P75" i="1"/>
  <c r="P76" i="1"/>
  <c r="P77" i="1"/>
  <c r="P78" i="1"/>
  <c r="O68" i="1"/>
  <c r="O69" i="1"/>
  <c r="O70" i="1"/>
  <c r="O71" i="1"/>
  <c r="O72" i="1"/>
  <c r="O73" i="1"/>
  <c r="O74" i="1"/>
  <c r="O75" i="1"/>
  <c r="O76" i="1"/>
  <c r="O77" i="1"/>
  <c r="O78" i="1"/>
  <c r="P67" i="1"/>
  <c r="O67" i="1"/>
  <c r="N58" i="1"/>
  <c r="M58" i="1"/>
  <c r="N57" i="1"/>
  <c r="M57" i="1"/>
  <c r="P56" i="1"/>
  <c r="O56" i="1"/>
  <c r="P54" i="1"/>
  <c r="O54" i="1"/>
  <c r="P35" i="1"/>
  <c r="P36" i="1"/>
  <c r="P37" i="1"/>
  <c r="P38" i="1"/>
  <c r="P39" i="1"/>
  <c r="P40" i="1"/>
  <c r="P41" i="1"/>
  <c r="P42" i="1"/>
  <c r="P43" i="1"/>
  <c r="P44" i="1"/>
  <c r="P45" i="1"/>
  <c r="O35" i="1"/>
  <c r="O36" i="1"/>
  <c r="O37" i="1"/>
  <c r="O38" i="1"/>
  <c r="O39" i="1"/>
  <c r="O40" i="1"/>
  <c r="O41" i="1"/>
  <c r="O42" i="1"/>
  <c r="O43" i="1"/>
  <c r="O44" i="1"/>
  <c r="O45" i="1"/>
  <c r="P34" i="1"/>
  <c r="O34" i="1"/>
  <c r="O22" i="1"/>
  <c r="P23" i="1"/>
  <c r="P24" i="1"/>
  <c r="P25" i="1"/>
  <c r="P22" i="1"/>
  <c r="N47" i="1"/>
  <c r="M47" i="1"/>
  <c r="N46" i="1"/>
  <c r="M46" i="1"/>
  <c r="N27" i="1"/>
  <c r="N26" i="1"/>
  <c r="O23" i="1"/>
  <c r="O24" i="1"/>
  <c r="O25" i="1"/>
  <c r="M115" i="5" l="1"/>
  <c r="M179" i="5"/>
  <c r="M138" i="5"/>
  <c r="M116" i="5"/>
  <c r="M76" i="5"/>
  <c r="M96" i="5"/>
  <c r="M75" i="5"/>
  <c r="M54" i="5"/>
  <c r="M36" i="5"/>
  <c r="M37" i="5" s="1"/>
  <c r="M38" i="5" s="1"/>
  <c r="M39" i="5"/>
  <c r="M140" i="1"/>
  <c r="M141" i="1" s="1"/>
  <c r="P185" i="1"/>
  <c r="M190" i="1" s="1"/>
  <c r="M187" i="1"/>
  <c r="M188" i="1" s="1"/>
  <c r="M189" i="1" s="1"/>
  <c r="O173" i="1"/>
  <c r="P173" i="1"/>
  <c r="M175" i="1"/>
  <c r="M176" i="1" s="1"/>
  <c r="N175" i="1"/>
  <c r="N176" i="1" s="1"/>
  <c r="P159" i="1"/>
  <c r="M164" i="1" s="1"/>
  <c r="O116" i="1"/>
  <c r="O138" i="1"/>
  <c r="M161" i="1"/>
  <c r="M162" i="1" s="1"/>
  <c r="N161" i="1"/>
  <c r="N162" i="1" s="1"/>
  <c r="N140" i="1"/>
  <c r="N141" i="1" s="1"/>
  <c r="M142" i="1" s="1"/>
  <c r="P138" i="1"/>
  <c r="M143" i="1" s="1"/>
  <c r="O98" i="1"/>
  <c r="P116" i="1"/>
  <c r="O46" i="1"/>
  <c r="O79" i="1"/>
  <c r="M118" i="1"/>
  <c r="M119" i="1" s="1"/>
  <c r="N118" i="1"/>
  <c r="N119" i="1" s="1"/>
  <c r="O57" i="1"/>
  <c r="P98" i="1"/>
  <c r="M100" i="1"/>
  <c r="M101" i="1" s="1"/>
  <c r="N28" i="1"/>
  <c r="N29" i="1" s="1"/>
  <c r="N100" i="1"/>
  <c r="N101" i="1" s="1"/>
  <c r="P79" i="1"/>
  <c r="M84" i="1" s="1"/>
  <c r="N81" i="1"/>
  <c r="N82" i="1" s="1"/>
  <c r="M81" i="1"/>
  <c r="M82" i="1" s="1"/>
  <c r="P57" i="1"/>
  <c r="M62" i="1" s="1"/>
  <c r="N59" i="1"/>
  <c r="N60" i="1" s="1"/>
  <c r="M59" i="1"/>
  <c r="M60" i="1" s="1"/>
  <c r="P46" i="1"/>
  <c r="M29" i="1"/>
  <c r="O26" i="1"/>
  <c r="P26" i="1"/>
  <c r="M31" i="1" s="1"/>
  <c r="M48" i="1"/>
  <c r="M49" i="1" s="1"/>
  <c r="N48" i="1"/>
  <c r="N49" i="1" s="1"/>
  <c r="M30" i="1" l="1"/>
  <c r="M178" i="1"/>
  <c r="M177" i="1"/>
  <c r="M163" i="1"/>
  <c r="M103" i="1"/>
  <c r="M121" i="1"/>
  <c r="M149" i="1"/>
  <c r="M150" i="1" s="1"/>
  <c r="M152" i="1"/>
  <c r="M51" i="1"/>
  <c r="M120" i="1"/>
  <c r="M102" i="1"/>
  <c r="M83" i="1"/>
  <c r="M61" i="1"/>
  <c r="M50" i="1"/>
  <c r="N149" i="1" l="1"/>
  <c r="N150" i="1" s="1"/>
  <c r="M151" i="1" s="1"/>
</calcChain>
</file>

<file path=xl/sharedStrings.xml><?xml version="1.0" encoding="utf-8"?>
<sst xmlns="http://schemas.openxmlformats.org/spreadsheetml/2006/main" count="555" uniqueCount="161">
  <si>
    <t>Gravité</t>
  </si>
  <si>
    <t>Fréquence</t>
  </si>
  <si>
    <t>STOCK</t>
  </si>
  <si>
    <t>DESINFECTION</t>
  </si>
  <si>
    <t>Piloter vos risques vous permet de faire un état des lieux de votre situation actuelle, d'identifier vos besoins 
afin de mieux anticiper et favoriser votre PCA</t>
  </si>
  <si>
    <t>LOGISTIQUE</t>
  </si>
  <si>
    <t xml:space="preserve">   - Se laver régulièrement les mains</t>
  </si>
  <si>
    <t xml:space="preserve">   - Tousser ou éternuer dans son coude</t>
  </si>
  <si>
    <t xml:space="preserve">   - Utiliser des mouchoirs en papier à usage unique</t>
  </si>
  <si>
    <t>INFORMER &amp; SENSIBILISER</t>
  </si>
  <si>
    <t>Mettez-vous à disposition un justificatif de déplacement professionnel pour motif impérieux ?</t>
  </si>
  <si>
    <t>ORGANISATION DU TRAVAIL</t>
  </si>
  <si>
    <t>ACCUEIL VISITEURS</t>
  </si>
  <si>
    <t>Vos masques sont-il normés ?</t>
  </si>
  <si>
    <t>Est-ce que les conditions de stockage sont bien respectées (sec et à l'abri du soleil) ?</t>
  </si>
  <si>
    <t xml:space="preserve">    - Désinfection des éléments de contact (poignées de portes, rampes, boutons ascensseurs..)</t>
  </si>
  <si>
    <t>Est-ce que votre procédure prend en charge la cause de la pandémie ? (produits adéquates au virus)</t>
  </si>
  <si>
    <t>Vos lieux de rassemblement sont-ils bien fermés ?</t>
  </si>
  <si>
    <t>1. PREVENTION</t>
  </si>
  <si>
    <t>2. EXPLOITATION - PCA</t>
  </si>
  <si>
    <t xml:space="preserve">   - Distanciation sociale &gt;1m</t>
  </si>
  <si>
    <t>Est-ce que ce stock est toujours viable (non périmé) ?</t>
  </si>
  <si>
    <t>ESPACE COMMUNS</t>
  </si>
  <si>
    <t xml:space="preserve">   - Respect de la distanciation sociale &gt; 1m</t>
  </si>
  <si>
    <t xml:space="preserve">   - Limiter les contacts lorsqu'ils ne sont pas indispensables</t>
  </si>
  <si>
    <t>Invitez-vous les visiteurs à se laver les mains ?</t>
  </si>
  <si>
    <t>LIVRAISON</t>
  </si>
  <si>
    <t>Avez-vous une procédure pour la réception du courrier ?</t>
  </si>
  <si>
    <t xml:space="preserve">   - Désinfection ou attente 24h ?</t>
  </si>
  <si>
    <t>Avez-vous revu les protocoles de sécurité de chargement et déchargement ?</t>
  </si>
  <si>
    <t>Demandez-vous le lavage des mains des intervenants extérieurs (transporteurs) ?</t>
  </si>
  <si>
    <t xml:space="preserve">   - Laisser les portes ouvertes si possible</t>
  </si>
  <si>
    <t xml:space="preserve">   - Limiter le nombre de personnes dans les zones collectives </t>
  </si>
  <si>
    <t xml:space="preserve">   - Réaménagement du RIE ou de la salle de pause</t>
  </si>
  <si>
    <t xml:space="preserve">   - Elargissement plage horaire de la restauration</t>
  </si>
  <si>
    <t>Avez-vous prévu une procédure formalisée en cas de personnes présentant les symptômes ?</t>
  </si>
  <si>
    <t xml:space="preserve">   - Isoler le salarié, respect des mesures barrières</t>
  </si>
  <si>
    <t xml:space="preserve">   - Evacuation, mise à disposition d'un masque, appeler le service de santé ou le 15</t>
  </si>
  <si>
    <t xml:space="preserve">   - Informer les autre salariés</t>
  </si>
  <si>
    <t xml:space="preserve">   - Procédure de désinfection des locaux de la personne contaminée</t>
  </si>
  <si>
    <t>Mise à jour du Document Unique si nécessaire</t>
  </si>
  <si>
    <t>Désinfectez-vous chaque élément de contact après chaque visiteur ? (ex. comptoir, stylo…)</t>
  </si>
  <si>
    <t>Préconnisez-vous certaines mesures pour le transport de salariés ?</t>
  </si>
  <si>
    <t>Affichez-vous bien les consignes de sécurité pou respect de la distanciation sociale ?</t>
  </si>
  <si>
    <t>EXPLOITATION</t>
  </si>
  <si>
    <t>Adaptez-vous l'exploitation en fonction de la population et votre activité ? (ex. zones de nettoyage à redéfinir, quantité de marchandises à revoir, ralentissement de la maintenance…)</t>
  </si>
  <si>
    <t>3. LA REPRISE D'ACTIVITE PROGRESSIVE</t>
  </si>
  <si>
    <t xml:space="preserve">   - Ranger un maximum d'objets et équipements non essentiels (distributeurs automatiques, cafetière commune, fontaine à eau, bibelots personnels…)</t>
  </si>
  <si>
    <t>Invitez-vous les salariés à se laver les mains à leur arrivée et à leur départ ?</t>
  </si>
  <si>
    <t>ACCES DES SALARIES</t>
  </si>
  <si>
    <t>REASSORT DU STOCK</t>
  </si>
  <si>
    <t>GRILLE DE RISQUES  - PANDEMIE (tertiaire) - PRA</t>
  </si>
  <si>
    <t>GRILLE DE RISQUES  - PANDEMIE (tertiaire) - PCA</t>
  </si>
  <si>
    <t>Désinfectez-vous régulièrement vos locaux durant la reprise d'occupation progressive de vos salariés ?</t>
  </si>
  <si>
    <r>
      <t xml:space="preserve">Est-ce que votre procédure prend en charge la cause de la pandémie ? </t>
    </r>
    <r>
      <rPr>
        <sz val="10"/>
        <color theme="1"/>
        <rFont val="Calibri"/>
        <family val="2"/>
        <scheme val="minor"/>
      </rPr>
      <t>(produits adéquates au virus)</t>
    </r>
  </si>
  <si>
    <t>Affichez-vous bien les consignes de sécurité pour respect de la distanciation sociale ?</t>
  </si>
  <si>
    <t>Vous êtes vous assuré de la continuité d'activité de vos prestataires ? (ex. maintenance ascensseur)</t>
  </si>
  <si>
    <t>Faible</t>
  </si>
  <si>
    <t>Modéré</t>
  </si>
  <si>
    <t>Fort</t>
  </si>
  <si>
    <t>Critique</t>
  </si>
  <si>
    <t>Très probable</t>
  </si>
  <si>
    <t>Probable</t>
  </si>
  <si>
    <t>Peu probable</t>
  </si>
  <si>
    <t>Rare</t>
  </si>
  <si>
    <t>Evènement probable dans la plupart des cas (20% à 50%)</t>
  </si>
  <si>
    <t>Evènement attendu dans la plupart des cas (&gt;50%)</t>
  </si>
  <si>
    <t>Une fois votre analyse de risque effectuée =&gt; prendre les mesures nécessaires pour la continuité d'activité 
tout en garantissant la sécurité et la santé des occupants</t>
  </si>
  <si>
    <t>Avez-vous un responsable ou une équipe référente de gestion de crise ?</t>
  </si>
  <si>
    <t>Avez-vous une politique de mise en place d'une cellule de crise en cas de pandémie ?</t>
  </si>
  <si>
    <t>Consultez-vous les institutions représentatives du personnel (CSE) avec l'appui du médecin du travail en cas de pandémie ?</t>
  </si>
  <si>
    <t>Disposez-vous du nombre suffisant de masques (base de 3 par personne et par jour) ?</t>
  </si>
  <si>
    <t>Disposez-vous du nombre suffisant de gants (2 par jour et par personne) ?</t>
  </si>
  <si>
    <t>Disposez-vous du nombre suffisant de solution hydroalcolique ?</t>
  </si>
  <si>
    <t>Disposez-vous en quantité suffisante de produits désinfectants (bactéricide, fongicide et virucide) ?</t>
  </si>
  <si>
    <t>Disposez-vous de signalétiques pour gérer les flux de circulation  (adhésif au sol..) ?</t>
  </si>
  <si>
    <t>Disposez-vous de matériels pour gérer les flux de circulation (ex barrière) ?</t>
  </si>
  <si>
    <t>Disposez-vous de désinfectant pour les Centrales de Traitement de l'Air (bombe aérosol) ?</t>
  </si>
  <si>
    <t>Disposez-vous de thermomètres ?</t>
  </si>
  <si>
    <t>Avez-vous des procédures de désinfection des locaux ou une clause dans votre contrat de propreté pour le PCA et PRA ?</t>
  </si>
  <si>
    <t>Avez-vous mis en place un affichage concernant les consignes de sécurité ?</t>
  </si>
  <si>
    <t>Avez-vous une équipe dédiée qui peut s'assurer du bon respect des consignes de sécurité sanitaire ?</t>
  </si>
  <si>
    <t>Avez-vous prévu des sanctions disciplinaires en cas de non respects des consignes de sécurité et mise en danger d'autrui ?</t>
  </si>
  <si>
    <t>Avez-vous une procédure en cas (de suspicion) de contamination d'un de vos salariés ?</t>
  </si>
  <si>
    <t>Organisez-vous des visites/appels régulièrs pour répondre aux interrogations des salariés ?</t>
  </si>
  <si>
    <t>Informez-vous vos fournisseurs, partenaires et clients sur les procédures sanitaires à suivre?</t>
  </si>
  <si>
    <t>Avez-vous une procédure organisationnelle à suivre en cas de pandémie ?</t>
  </si>
  <si>
    <t>Avez-vous une procédure de répartition des travailleurs au sein de vos bâtiments ?</t>
  </si>
  <si>
    <t>Avez-vous une procédure de zones de circulation au sein de vos bâtiments ?</t>
  </si>
  <si>
    <t>Avez-vous une procédure de mise en place de télétravail ?</t>
  </si>
  <si>
    <t>La continuité du travail à distance est-elle bien sécurisée et confidentielle ?</t>
  </si>
  <si>
    <t>Avez-vous identifié tous les points d'entrée de vos salariés pour les rationnaliser afin de limiter les flux de circulation ?</t>
  </si>
  <si>
    <t>Avez-vous mis en place un affichage concernant les consignes et sécurité dès l'entrée du bâtiment et au niveau du point d'entrée ?</t>
  </si>
  <si>
    <t>Mettez-vous des solutions hydroalcoolique à disposition des salariés ?</t>
  </si>
  <si>
    <t>Faites-vous des contrôles de température au point d'accès du site ?</t>
  </si>
  <si>
    <t>Interdisez-vous l'entrée de toutes personnes ayant des symptômes liés à la pandémie ?</t>
  </si>
  <si>
    <t>Avez-vous une procédure de gestion des visiteurs (nombre limité, file d'attente..) ?</t>
  </si>
  <si>
    <t>Avez-vous mis en place un affichage concernant les consignes et sécurité dès l'entrée du bâtiment et au niveau du point d'accueil?</t>
  </si>
  <si>
    <t>Mettez-vous des solutions hydroalcoolique à disposition des visiteurs et prestataires travaillant dans vos locaux ?</t>
  </si>
  <si>
    <t>Avez-vous mis en place un questionnaire sur la provenance du visiteur pour estimer s'il est à risque (ex. voyages à l'étranger…) ?</t>
  </si>
  <si>
    <t>Avez-vous une procédure pour améliorer la fluidité d'accès au bâtiment ?</t>
  </si>
  <si>
    <t>Nettoyez-vous régulièrement les véhicules de l'entreprise et tous points de contact d'accès au site ?</t>
  </si>
  <si>
    <t>Laissez-vous ouverts les portes et accès au site pour limiter les zones de contact ?</t>
  </si>
  <si>
    <t>Informez-vous vos fournisseurs, partenaires et clients sur les procédures à suivre?</t>
  </si>
  <si>
    <t>Ventilez-vous bien de l'air neuf (pas de reprise d'air) ?</t>
  </si>
  <si>
    <t>Avez-vous un système de pilotage à distance de vos bâtiments (GTB/GTC)  pour adapter l'activité en fonction du taux d'occupation et éviter les consommations inutiles ?</t>
  </si>
  <si>
    <r>
      <t xml:space="preserve">GESTION </t>
    </r>
    <r>
      <rPr>
        <sz val="11"/>
        <color theme="1"/>
        <rFont val="Calibri"/>
        <family val="2"/>
        <scheme val="minor"/>
      </rPr>
      <t>(réflexion gloable sur la stratégie et évaluation des risques en cas de pandémie)</t>
    </r>
  </si>
  <si>
    <r>
      <t>Disposez-vous en quantité suffisante de consommables de propreté</t>
    </r>
    <r>
      <rPr>
        <sz val="10"/>
        <color theme="1"/>
        <rFont val="Calibri"/>
        <family val="2"/>
        <scheme val="minor"/>
      </rPr>
      <t xml:space="preserve"> (savon, lingette, serviette à usage unique, blouse à usage unique...) ?</t>
    </r>
  </si>
  <si>
    <r>
      <t xml:space="preserve">Avez-vous des systèmes de protection ou d'éloignement ? </t>
    </r>
    <r>
      <rPr>
        <sz val="10"/>
        <color theme="1"/>
        <rFont val="Calibri"/>
        <family val="2"/>
        <scheme val="minor"/>
      </rPr>
      <t>(ex. vitre plexiglasse ou signalétique au sol pour respect des distances)</t>
    </r>
  </si>
  <si>
    <t>Evènement entrainant l'arrêt de toute activité et portant atteinte à la sécurité et à la santé des personnes</t>
  </si>
  <si>
    <t>Evènement mineure n'ayant pas d'impact sur la continuité d'activité</t>
  </si>
  <si>
    <t>Probabilité très faible, évènement exceptionnel (&lt;5%)</t>
  </si>
  <si>
    <t>Disposez-vous de thermomètres pour prendre la température de chaque salarié venant travailer ?</t>
  </si>
  <si>
    <t>Avez-vous une procédure de désinfection des locaux ou une clause dans votre contrat de propreté pour le PRA ?</t>
  </si>
  <si>
    <t>Avez-vous une procédure de nettoyage régulier ou une clause dans votre contrat propreté ?</t>
  </si>
  <si>
    <t>Informez-vous vos fournisseurs, partenaires et clients sur les procédures sanitaires à suivre en cas de venue sur site ?</t>
  </si>
  <si>
    <t>Avez-vous une procédure de réintégration progressive des services internes ?</t>
  </si>
  <si>
    <t>Avez-vous une procédure de réorganisation des espaces de travail pour respecter les distanciations sociales ?</t>
  </si>
  <si>
    <t>Avez-vous une procédure pour limiter les points de contacts ?</t>
  </si>
  <si>
    <t>Avez-vous une procédure de réorganisation des lieux communs pour respecter les distanciations sociales ?</t>
  </si>
  <si>
    <t>Informez-vous vos fournisseurs, partenaires et clients sur les procédures à suivre en cas de venue sur site ?</t>
  </si>
  <si>
    <r>
      <t xml:space="preserve">Disposez-vous en quantité suffisante de produits désinfectants </t>
    </r>
    <r>
      <rPr>
        <sz val="10"/>
        <color theme="1"/>
        <rFont val="Calibri"/>
        <family val="2"/>
        <scheme val="minor"/>
      </rPr>
      <t>(bactéricide, fongicide et virucide)</t>
    </r>
    <r>
      <rPr>
        <sz val="11"/>
        <color theme="1"/>
        <rFont val="Calibri"/>
        <family val="2"/>
        <scheme val="minor"/>
      </rPr>
      <t xml:space="preserve"> pour assurer la désinfection totale des bâtiments ?</t>
    </r>
  </si>
  <si>
    <r>
      <t xml:space="preserve">Disposez-vous du nombre suffisant de masques </t>
    </r>
    <r>
      <rPr>
        <sz val="10"/>
        <color theme="1"/>
        <rFont val="Calibri"/>
        <family val="2"/>
        <scheme val="minor"/>
      </rPr>
      <t>(base de 3 par personne et par jour)</t>
    </r>
    <r>
      <rPr>
        <sz val="11"/>
        <color theme="1"/>
        <rFont val="Calibri"/>
        <family val="2"/>
        <scheme val="minor"/>
      </rPr>
      <t xml:space="preserve"> par salarié pour assurer leur reprise ?</t>
    </r>
  </si>
  <si>
    <r>
      <t xml:space="preserve">Disposez-vous du nombre suffisant de gants </t>
    </r>
    <r>
      <rPr>
        <sz val="10"/>
        <color theme="1"/>
        <rFont val="Calibri"/>
        <family val="2"/>
        <scheme val="minor"/>
      </rPr>
      <t>(2 par jour et par personne)</t>
    </r>
    <r>
      <rPr>
        <sz val="11"/>
        <color theme="1"/>
        <rFont val="Calibri"/>
        <family val="2"/>
        <scheme val="minor"/>
      </rPr>
      <t xml:space="preserve"> par salarié pour assurer leur reprise ?</t>
    </r>
  </si>
  <si>
    <r>
      <t xml:space="preserve">Disposez-vous de signalétiques pour gérer les flux de circulation </t>
    </r>
    <r>
      <rPr>
        <sz val="10"/>
        <color theme="1"/>
        <rFont val="Calibri"/>
        <family val="2"/>
        <scheme val="minor"/>
      </rPr>
      <t xml:space="preserve"> (ex. adhésif au sol..)</t>
    </r>
    <r>
      <rPr>
        <sz val="11"/>
        <color theme="1"/>
        <rFont val="Calibri"/>
        <family val="2"/>
        <scheme val="minor"/>
      </rPr>
      <t xml:space="preserve"> ?</t>
    </r>
  </si>
  <si>
    <r>
      <t xml:space="preserve">Disposez-vous de matériels pour gérer les flux de circulation </t>
    </r>
    <r>
      <rPr>
        <sz val="10"/>
        <color theme="1"/>
        <rFont val="Calibri"/>
        <family val="2"/>
        <scheme val="minor"/>
      </rPr>
      <t>(ex barrière)</t>
    </r>
    <r>
      <rPr>
        <sz val="11"/>
        <color theme="1"/>
        <rFont val="Calibri"/>
        <family val="2"/>
        <scheme val="minor"/>
      </rPr>
      <t xml:space="preserve"> ?</t>
    </r>
  </si>
  <si>
    <r>
      <t xml:space="preserve">Disposez-vous de désinfectant pour les Centrales de Traitement de l'Air </t>
    </r>
    <r>
      <rPr>
        <sz val="10"/>
        <color theme="1"/>
        <rFont val="Calibri"/>
        <family val="2"/>
        <scheme val="minor"/>
      </rPr>
      <t>(ex. bombe aérosol)</t>
    </r>
    <r>
      <rPr>
        <sz val="11"/>
        <color theme="1"/>
        <rFont val="Calibri"/>
        <family val="2"/>
        <scheme val="minor"/>
      </rPr>
      <t xml:space="preserve"> ?</t>
    </r>
  </si>
  <si>
    <t>Une fois votre analyse de risque effectuée =&gt; prendre les mesures nécessaires pour la reprise d'activité tout en garantissant la sécurité et la santé des occupants</t>
  </si>
  <si>
    <t>Evènement mineure n'ayant pas d'impact sur la reprise d'activité</t>
  </si>
  <si>
    <t>Evènement ayant un impact important sur le reprise d'activité (retard et/ou coûts conséquents)</t>
  </si>
  <si>
    <t>Evènement ayant un impact important sur la continuité d'activité (ralentissement et/ou coûts conséquents)</t>
  </si>
  <si>
    <t>Piloter vos risques vous permet de faire un état des lieux de votre situation actuelle, d'identifier vos besoins 
afin de mieux anticiper et favoriser votre PRA</t>
  </si>
  <si>
    <t>Oui</t>
  </si>
  <si>
    <t>Non</t>
  </si>
  <si>
    <r>
      <t>Disposez-vous en quantité suffisante de consommables de propreté</t>
    </r>
    <r>
      <rPr>
        <sz val="10"/>
        <color theme="1"/>
        <rFont val="Calibri"/>
        <family val="2"/>
        <scheme val="minor"/>
      </rPr>
      <t xml:space="preserve"> (savon, lingette, serviettes et blouses à usage unique...) ?</t>
    </r>
  </si>
  <si>
    <t xml:space="preserve">Informez-vous vos salariés des mesures sanitaires à suivre ? </t>
  </si>
  <si>
    <t>Relayez-vous les informations et coordonnées utiles à la situation (ex. médecine du travail) ?</t>
  </si>
  <si>
    <t xml:space="preserve">   - Les services essentiels devant être maintenus et de quelle façon (rotation ou horaires aménagés).</t>
  </si>
  <si>
    <t xml:space="preserve">   - Les postes éligibles au télétravail.</t>
  </si>
  <si>
    <t>Les télétravailleurs ont-ils accès aux coordonnées des acteurs internes et/ou externes nécessaires à leur fonction ?</t>
  </si>
  <si>
    <t>Les télétravailleurs ont-ils les outils à disposition pour assurer leurs travaux quotidiens ?</t>
  </si>
  <si>
    <t xml:space="preserve">  -  Accès et partage des données, outil de visioconférence…</t>
  </si>
  <si>
    <t xml:space="preserve">   - Limitation du nombre de personnes dans les ascensseurs, escaliers, sas…</t>
  </si>
  <si>
    <t>Avez-vous identifié tous les points d'accueil et de contacts avec les visiteurs externes pour les rationaliser afin de limiter les flux de circulation ?</t>
  </si>
  <si>
    <t>Réponse</t>
  </si>
  <si>
    <r>
      <t xml:space="preserve">Relayez-vous les informations et coordonnées utiles à la situation </t>
    </r>
    <r>
      <rPr>
        <sz val="10"/>
        <color theme="1"/>
        <rFont val="Calibri"/>
        <family val="2"/>
        <scheme val="minor"/>
      </rPr>
      <t>(ex. médecine du travail)</t>
    </r>
    <r>
      <rPr>
        <sz val="11"/>
        <color theme="1"/>
        <rFont val="Calibri"/>
        <family val="2"/>
        <scheme val="minor"/>
      </rPr>
      <t xml:space="preserve"> ?</t>
    </r>
  </si>
  <si>
    <t>Evènement pouvant se produire occasionnellement 
(5% à 20%)</t>
  </si>
  <si>
    <t>Evènement ayant un impact léger sur la continuité d'activité (ex. ralentissement, coût) mais avec une alternative possible</t>
  </si>
  <si>
    <t>Evènement ayant un impact léger sur la reprise d'activité (ex. retard, coût) mais avec une alternative possiblee</t>
  </si>
  <si>
    <t>Avez-vous totalement désinfecté le bâtiment avan l'arrivée des salariés ?</t>
  </si>
  <si>
    <t xml:space="preserve">   - ex. nettoyer tous les points de contacts, désinfecter CTA et changer les filtres…</t>
  </si>
  <si>
    <t>Informez-vous vos salariés des mesures sanitaires à suivre ?</t>
  </si>
  <si>
    <t>Total</t>
  </si>
  <si>
    <t>sous-total</t>
  </si>
  <si>
    <t>somme²</t>
  </si>
  <si>
    <t>coef</t>
  </si>
  <si>
    <t>arrondi</t>
  </si>
  <si>
    <t>Priorité du thème</t>
  </si>
  <si>
    <t>Conformité (%)</t>
  </si>
  <si>
    <t>ESPACES COMMUNS</t>
  </si>
  <si>
    <t>TAUX DE CONFORMITE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</si>
</sst>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121">
    <xf numFmtId="0" fontId="0" fillId="0" borderId="0" xfId="0"/>
    <xf numFmtId="0" fontId="6" fillId="0" borderId="0" xfId="0" applyFont="1"/>
    <xf numFmtId="0" fontId="0" fillId="0" borderId="0" xfId="0" applyFont="1" applyFill="1"/>
    <xf numFmtId="0" fontId="0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6" fillId="7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1" fillId="0" borderId="5" xfId="0" applyFont="1" applyBorder="1"/>
    <xf numFmtId="0" fontId="6" fillId="0" borderId="5" xfId="0" applyFont="1" applyBorder="1"/>
    <xf numFmtId="0" fontId="0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6" fillId="0" borderId="5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5" xfId="0" applyFont="1" applyBorder="1"/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0" xfId="0" applyFont="1" applyFill="1" applyBorder="1"/>
    <xf numFmtId="0" fontId="8" fillId="0" borderId="0" xfId="1" applyFont="1"/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9" fontId="6" fillId="0" borderId="0" xfId="2" applyFont="1"/>
    <xf numFmtId="0" fontId="0" fillId="8" borderId="5" xfId="0" applyFont="1" applyFill="1" applyBorder="1"/>
    <xf numFmtId="0" fontId="0" fillId="8" borderId="0" xfId="0" applyFont="1" applyFill="1" applyBorder="1"/>
    <xf numFmtId="0" fontId="10" fillId="0" borderId="0" xfId="0" applyFont="1"/>
    <xf numFmtId="0" fontId="10" fillId="8" borderId="0" xfId="0" applyFont="1" applyFill="1" applyBorder="1" applyAlignment="1">
      <alignment horizontal="right"/>
    </xf>
    <xf numFmtId="0" fontId="11" fillId="0" borderId="0" xfId="0" applyFont="1"/>
    <xf numFmtId="0" fontId="11" fillId="0" borderId="0" xfId="1" applyFont="1"/>
    <xf numFmtId="0" fontId="11" fillId="0" borderId="0" xfId="0" applyFont="1" applyAlignment="1">
      <alignment horizontal="right"/>
    </xf>
    <xf numFmtId="0" fontId="12" fillId="0" borderId="0" xfId="0" applyFont="1"/>
    <xf numFmtId="2" fontId="11" fillId="0" borderId="0" xfId="0" applyNumberFormat="1" applyFont="1"/>
    <xf numFmtId="0" fontId="11" fillId="0" borderId="0" xfId="0" applyFont="1" applyFill="1"/>
    <xf numFmtId="0" fontId="11" fillId="8" borderId="5" xfId="0" applyFont="1" applyFill="1" applyBorder="1"/>
    <xf numFmtId="0" fontId="11" fillId="8" borderId="0" xfId="0" applyFont="1" applyFill="1" applyBorder="1"/>
    <xf numFmtId="0" fontId="11" fillId="8" borderId="0" xfId="0" applyFont="1" applyFill="1" applyBorder="1" applyAlignment="1">
      <alignment horizontal="right"/>
    </xf>
    <xf numFmtId="0" fontId="11" fillId="8" borderId="0" xfId="0" applyFont="1" applyFill="1" applyBorder="1" applyAlignment="1">
      <alignment horizontal="center"/>
    </xf>
    <xf numFmtId="0" fontId="11" fillId="8" borderId="8" xfId="0" applyFont="1" applyFill="1" applyBorder="1" applyAlignment="1">
      <alignment horizontal="center"/>
    </xf>
    <xf numFmtId="9" fontId="13" fillId="0" borderId="0" xfId="2" applyFont="1"/>
    <xf numFmtId="0" fontId="13" fillId="0" borderId="0" xfId="0" applyFont="1"/>
    <xf numFmtId="2" fontId="11" fillId="8" borderId="0" xfId="0" applyNumberFormat="1" applyFont="1" applyFill="1" applyBorder="1" applyAlignment="1">
      <alignment horizontal="center"/>
    </xf>
    <xf numFmtId="2" fontId="11" fillId="8" borderId="8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9" fontId="10" fillId="0" borderId="0" xfId="2" applyFont="1" applyFill="1" applyBorder="1" applyAlignment="1">
      <alignment horizontal="center"/>
    </xf>
    <xf numFmtId="9" fontId="10" fillId="0" borderId="8" xfId="2" applyFont="1" applyFill="1" applyBorder="1" applyAlignment="1">
      <alignment horizontal="center"/>
    </xf>
    <xf numFmtId="0" fontId="12" fillId="0" borderId="0" xfId="0" applyFont="1" applyFill="1"/>
    <xf numFmtId="9" fontId="6" fillId="0" borderId="0" xfId="2" applyFont="1" applyFill="1"/>
    <xf numFmtId="0" fontId="6" fillId="0" borderId="0" xfId="0" applyFont="1" applyFill="1"/>
    <xf numFmtId="0" fontId="0" fillId="0" borderId="0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9" fontId="0" fillId="0" borderId="0" xfId="0" applyNumberFormat="1" applyFont="1"/>
    <xf numFmtId="0" fontId="14" fillId="3" borderId="12" xfId="0" applyFont="1" applyFill="1" applyBorder="1"/>
    <xf numFmtId="0" fontId="14" fillId="3" borderId="13" xfId="0" applyFont="1" applyFill="1" applyBorder="1"/>
    <xf numFmtId="0" fontId="14" fillId="3" borderId="13" xfId="0" applyFont="1" applyFill="1" applyBorder="1" applyAlignment="1">
      <alignment horizontal="center"/>
    </xf>
    <xf numFmtId="9" fontId="14" fillId="3" borderId="13" xfId="0" applyNumberFormat="1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9" fontId="1" fillId="8" borderId="0" xfId="2" applyFont="1" applyFill="1" applyBorder="1" applyAlignment="1">
      <alignment horizontal="center" vertical="center"/>
    </xf>
    <xf numFmtId="9" fontId="1" fillId="8" borderId="8" xfId="2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9" fontId="10" fillId="8" borderId="0" xfId="2" applyFont="1" applyFill="1" applyBorder="1" applyAlignment="1">
      <alignment horizontal="center"/>
    </xf>
    <xf numFmtId="9" fontId="10" fillId="8" borderId="8" xfId="2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 sz="1400"/>
              <a:t>Taux de Conformité par thème</a:t>
            </a:r>
          </a:p>
        </c:rich>
      </c:tx>
      <c:layout>
        <c:manualLayout>
          <c:xMode val="edge"/>
          <c:yMode val="edge"/>
          <c:x val="0.38700032082130248"/>
          <c:y val="2.8946182323341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4869006388638381E-2"/>
          <c:y val="0.20985982184422508"/>
          <c:w val="0.94101485629984416"/>
          <c:h val="0.62343409985635168"/>
        </c:manualLayout>
      </c:layout>
      <c:barChart>
        <c:barDir val="col"/>
        <c:grouping val="clustered"/>
        <c:varyColors val="0"/>
        <c:ser>
          <c:idx val="0"/>
          <c:order val="0"/>
          <c:tx>
            <c:v>Gestion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PCA!$M$31</c:f>
              <c:numCache>
                <c:formatCode>0%</c:formatCode>
                <c:ptCount val="1"/>
                <c:pt idx="0">
                  <c:v>0.17391304347826086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9-4710-BBE1-E2F9DDECDE9F}"/>
            </c:ext>
          </c:extLst>
        </c:ser>
        <c:ser>
          <c:idx val="1"/>
          <c:order val="1"/>
          <c:tx>
            <c:v>Stock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PCA!$M$51</c:f>
              <c:numCache>
                <c:formatCode>0%</c:formatCode>
                <c:ptCount val="1"/>
                <c:pt idx="0">
                  <c:v>0.69811320754716977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B9-4710-BBE1-E2F9DDECDE9F}"/>
            </c:ext>
          </c:extLst>
        </c:ser>
        <c:ser>
          <c:idx val="2"/>
          <c:order val="2"/>
          <c:tx>
            <c:v>Désinfection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PCA!$M$62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B9-4710-BBE1-E2F9DDECDE9F}"/>
            </c:ext>
          </c:extLst>
        </c:ser>
        <c:ser>
          <c:idx val="3"/>
          <c:order val="3"/>
          <c:tx>
            <c:v>Informer &amp; Sensibiliser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PCA!$M$84</c:f>
              <c:numCache>
                <c:formatCode>0%</c:formatCode>
                <c:ptCount val="1"/>
                <c:pt idx="0">
                  <c:v>0.79166666666666663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B9-4710-BBE1-E2F9DDECDE9F}"/>
            </c:ext>
          </c:extLst>
        </c:ser>
        <c:ser>
          <c:idx val="4"/>
          <c:order val="4"/>
          <c:tx>
            <c:v>Organisation du travail</c:v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PCA!$M$103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B9-4710-BBE1-E2F9DDECDE9F}"/>
            </c:ext>
          </c:extLst>
        </c:ser>
        <c:ser>
          <c:idx val="5"/>
          <c:order val="5"/>
          <c:tx>
            <c:v>Accès des salariés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PCA!$M$121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B9-4710-BBE1-E2F9DDECDE9F}"/>
            </c:ext>
          </c:extLst>
        </c:ser>
        <c:ser>
          <c:idx val="6"/>
          <c:order val="6"/>
          <c:tx>
            <c:v>Accueil visiteurs</c:v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PCA!$M$143</c:f>
              <c:numCache>
                <c:formatCode>0%</c:formatCode>
                <c:ptCount val="1"/>
                <c:pt idx="0">
                  <c:v>0.75757575757575757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B9-4710-BBE1-E2F9DDECDE9F}"/>
            </c:ext>
          </c:extLst>
        </c:ser>
        <c:ser>
          <c:idx val="7"/>
          <c:order val="7"/>
          <c:tx>
            <c:v>Espaces communs</c:v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PCA!$M$152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B9-4710-BBE1-E2F9DDECDE9F}"/>
            </c:ext>
          </c:extLst>
        </c:ser>
        <c:ser>
          <c:idx val="8"/>
          <c:order val="8"/>
          <c:tx>
            <c:v>Logistique</c:v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PCA!$M$164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B9-4710-BBE1-E2F9DDECDE9F}"/>
            </c:ext>
          </c:extLst>
        </c:ser>
        <c:ser>
          <c:idx val="9"/>
          <c:order val="9"/>
          <c:tx>
            <c:v>Livraison</c:v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PCA!$M$178</c:f>
              <c:numCache>
                <c:formatCode>0%</c:formatCode>
                <c:ptCount val="1"/>
                <c:pt idx="0">
                  <c:v>0.58620689655172409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8B9-4710-BBE1-E2F9DDECDE9F}"/>
            </c:ext>
          </c:extLst>
        </c:ser>
        <c:ser>
          <c:idx val="10"/>
          <c:order val="10"/>
          <c:tx>
            <c:v>Exploitation</c:v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PCA!$M$190</c:f>
              <c:numCache>
                <c:formatCode>0%</c:formatCode>
                <c:ptCount val="1"/>
                <c:pt idx="0">
                  <c:v>0.81818181818181823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B9-4710-BBE1-E2F9DDECDE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5914800"/>
        <c:axId val="112523296"/>
      </c:barChart>
      <c:catAx>
        <c:axId val="1159148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23296"/>
        <c:crosses val="autoZero"/>
        <c:auto val="1"/>
        <c:lblAlgn val="ctr"/>
        <c:lblOffset val="100"/>
        <c:noMultiLvlLbl val="0"/>
      </c:catAx>
      <c:valAx>
        <c:axId val="1125232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91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 sz="1400"/>
              <a:t>Taux de Conformité</a:t>
            </a:r>
            <a:r>
              <a:rPr lang="fr-FR" sz="1400" baseline="0"/>
              <a:t> par thème</a:t>
            </a:r>
            <a:endParaRPr lang="fr-FR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3640260799931286E-2"/>
          <c:y val="0.14834918440712463"/>
          <c:w val="0.95224360188855117"/>
          <c:h val="0.68494473729345218"/>
        </c:manualLayout>
      </c:layout>
      <c:barChart>
        <c:barDir val="col"/>
        <c:grouping val="clustered"/>
        <c:varyColors val="0"/>
        <c:ser>
          <c:idx val="0"/>
          <c:order val="0"/>
          <c:tx>
            <c:v>Réassort du stock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PRA!$M$39</c:f>
              <c:numCache>
                <c:formatCode>0%</c:formatCode>
                <c:ptCount val="1"/>
                <c:pt idx="0">
                  <c:v>7.8947368421052627E-2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5-4316-90AC-D6CF15AAA53E}"/>
            </c:ext>
          </c:extLst>
        </c:ser>
        <c:ser>
          <c:idx val="1"/>
          <c:order val="1"/>
          <c:tx>
            <c:v>Désinfection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PRA!$M$55</c:f>
              <c:numCache>
                <c:formatCode>0%</c:formatCode>
                <c:ptCount val="1"/>
                <c:pt idx="0">
                  <c:v>0.70588235294117652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55-4316-90AC-D6CF15AAA53E}"/>
            </c:ext>
          </c:extLst>
        </c:ser>
        <c:ser>
          <c:idx val="2"/>
          <c:order val="2"/>
          <c:tx>
            <c:v>Informer &amp; Sensibiliser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PRA!$M$76</c:f>
              <c:numCache>
                <c:formatCode>0%</c:formatCode>
                <c:ptCount val="1"/>
                <c:pt idx="0">
                  <c:v>0.74468085106382975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55-4316-90AC-D6CF15AAA53E}"/>
            </c:ext>
          </c:extLst>
        </c:ser>
        <c:ser>
          <c:idx val="3"/>
          <c:order val="3"/>
          <c:tx>
            <c:v>Organisation du travail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PCA!$M$84</c:f>
              <c:numCache>
                <c:formatCode>0%</c:formatCode>
                <c:ptCount val="1"/>
                <c:pt idx="0">
                  <c:v>0.79166666666666663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55-4316-90AC-D6CF15AAA53E}"/>
            </c:ext>
          </c:extLst>
        </c:ser>
        <c:ser>
          <c:idx val="4"/>
          <c:order val="4"/>
          <c:tx>
            <c:v>Accès des salariés</c:v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PRA!$M$116</c:f>
              <c:numCache>
                <c:formatCode>0%</c:formatCode>
                <c:ptCount val="1"/>
                <c:pt idx="0">
                  <c:v>0.6875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55-4316-90AC-D6CF15AAA53E}"/>
            </c:ext>
          </c:extLst>
        </c:ser>
        <c:ser>
          <c:idx val="5"/>
          <c:order val="5"/>
          <c:tx>
            <c:v>Accueil visiteurs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PRA!$M$139</c:f>
              <c:numCache>
                <c:formatCode>0%</c:formatCode>
                <c:ptCount val="1"/>
                <c:pt idx="0">
                  <c:v>0.70833333333333337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55-4316-90AC-D6CF15AAA53E}"/>
            </c:ext>
          </c:extLst>
        </c:ser>
        <c:ser>
          <c:idx val="6"/>
          <c:order val="6"/>
          <c:tx>
            <c:v>Espaces communs</c:v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PRA!$M$152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55-4316-90AC-D6CF15AAA53E}"/>
            </c:ext>
          </c:extLst>
        </c:ser>
        <c:ser>
          <c:idx val="8"/>
          <c:order val="7"/>
          <c:tx>
            <c:v>Logistique</c:v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PRA!$M$165</c:f>
              <c:numCache>
                <c:formatCode>0%</c:formatCode>
                <c:ptCount val="1"/>
                <c:pt idx="0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555-4316-90AC-D6CF15AAA53E}"/>
            </c:ext>
          </c:extLst>
        </c:ser>
        <c:ser>
          <c:idx val="9"/>
          <c:order val="8"/>
          <c:tx>
            <c:v>Livraison</c:v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PRA!$M$180</c:f>
              <c:numCache>
                <c:formatCode>0%</c:formatCode>
                <c:ptCount val="1"/>
                <c:pt idx="0">
                  <c:v>0.35714285714285715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555-4316-90AC-D6CF15AAA53E}"/>
            </c:ext>
          </c:extLst>
        </c:ser>
        <c:ser>
          <c:idx val="10"/>
          <c:order val="9"/>
          <c:tx>
            <c:v>Exploitation</c:v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PRA!$M$193</c:f>
              <c:numCache>
                <c:formatCode>0%</c:formatCode>
                <c:ptCount val="1"/>
                <c:pt idx="0">
                  <c:v>0.47368421052631576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555-4316-90AC-D6CF15AAA5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5914800"/>
        <c:axId val="112523296"/>
      </c:barChart>
      <c:catAx>
        <c:axId val="1159148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23296"/>
        <c:crosses val="autoZero"/>
        <c:auto val="1"/>
        <c:lblAlgn val="ctr"/>
        <c:lblOffset val="100"/>
        <c:noMultiLvlLbl val="0"/>
      </c:catAx>
      <c:valAx>
        <c:axId val="1125232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91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5">
  <dgm:title val=""/>
  <dgm:desc val=""/>
  <dgm:catLst>
    <dgm:cat type="colorful" pri="10500"/>
  </dgm:catLst>
  <dgm:styleLbl name="node0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5"/>
      <a:schemeClr val="accent6"/>
    </dgm:fillClrLst>
    <dgm:linClrLst>
      <a:schemeClr val="accent5"/>
      <a:schemeClr val="accent6"/>
    </dgm:linClrLst>
    <dgm:effectClrLst/>
    <dgm:txLinClrLst/>
    <dgm:txFillClrLst/>
    <dgm:txEffectClrLst/>
  </dgm:styleLbl>
  <dgm:styleLbl name="ln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5"/>
    </dgm:fillClrLst>
    <dgm:linClrLst meth="repeat">
      <a:schemeClr val="accent5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6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1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5"/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>
        <a:tint val="9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>
        <a:tint val="7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5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5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5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5">
        <a:tint val="50000"/>
        <a:alpha val="40000"/>
      </a:schemeClr>
    </dgm:fillClrLst>
    <dgm:linClrLst meth="repeat">
      <a:schemeClr val="accent5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5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5">
  <dgm:title val=""/>
  <dgm:desc val=""/>
  <dgm:catLst>
    <dgm:cat type="colorful" pri="10500"/>
  </dgm:catLst>
  <dgm:styleLbl name="node0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5"/>
      <a:schemeClr val="accent6"/>
    </dgm:fillClrLst>
    <dgm:linClrLst>
      <a:schemeClr val="accent5"/>
      <a:schemeClr val="accent6"/>
    </dgm:linClrLst>
    <dgm:effectClrLst/>
    <dgm:txLinClrLst/>
    <dgm:txFillClrLst/>
    <dgm:txEffectClrLst/>
  </dgm:styleLbl>
  <dgm:styleLbl name="ln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5"/>
    </dgm:fillClrLst>
    <dgm:linClrLst meth="repeat">
      <a:schemeClr val="accent5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6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1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5"/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>
        <a:tint val="9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>
        <a:tint val="7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5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5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5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5">
        <a:tint val="50000"/>
        <a:alpha val="40000"/>
      </a:schemeClr>
    </dgm:fillClrLst>
    <dgm:linClrLst meth="repeat">
      <a:schemeClr val="accent5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5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D510AAC5-1EA4-49F1-A1F8-F225A1203EC9}" type="doc">
      <dgm:prSet loTypeId="urn:microsoft.com/office/officeart/2005/8/layout/chevron1" loCatId="process" qsTypeId="urn:microsoft.com/office/officeart/2005/8/quickstyle/simple1" qsCatId="simple" csTypeId="urn:microsoft.com/office/officeart/2005/8/colors/colorful5" csCatId="colorful" phldr="1"/>
      <dgm:spPr/>
      <dgm:t>
        <a:bodyPr/>
        <a:lstStyle/>
        <a:p>
          <a:endParaRPr lang="fr-FR"/>
        </a:p>
      </dgm:t>
    </dgm:pt>
    <dgm:pt modelId="{8558A005-138B-4169-9C19-598942864369}">
      <dgm:prSet phldrT="[Texte]"/>
      <dgm:spPr/>
      <dgm:t>
        <a:bodyPr/>
        <a:lstStyle/>
        <a:p>
          <a:r>
            <a:rPr lang="fr-FR" b="1"/>
            <a:t>1. PREVENTION</a:t>
          </a:r>
          <a:br>
            <a:rPr lang="fr-FR" b="1"/>
          </a:br>
          <a:r>
            <a:rPr lang="fr-FR" b="0"/>
            <a:t>Réflexion globale &amp; Evaluation des Risques</a:t>
          </a:r>
        </a:p>
      </dgm:t>
    </dgm:pt>
    <dgm:pt modelId="{48132EB6-8CA7-4EA8-BF75-C90887A8CDFD}" type="parTrans" cxnId="{FF5D3191-A76B-4749-9D60-8648E665D8F7}">
      <dgm:prSet/>
      <dgm:spPr/>
      <dgm:t>
        <a:bodyPr/>
        <a:lstStyle/>
        <a:p>
          <a:endParaRPr lang="fr-FR"/>
        </a:p>
      </dgm:t>
    </dgm:pt>
    <dgm:pt modelId="{CA2448FD-A00F-4E07-BD8D-4D2C2142EBDC}" type="sibTrans" cxnId="{FF5D3191-A76B-4749-9D60-8648E665D8F7}">
      <dgm:prSet/>
      <dgm:spPr/>
      <dgm:t>
        <a:bodyPr/>
        <a:lstStyle/>
        <a:p>
          <a:endParaRPr lang="fr-FR"/>
        </a:p>
      </dgm:t>
    </dgm:pt>
    <dgm:pt modelId="{1B141C37-2968-4597-ADF4-18AFDBE99684}">
      <dgm:prSet phldrT="[Texte]"/>
      <dgm:spPr/>
      <dgm:t>
        <a:bodyPr/>
        <a:lstStyle/>
        <a:p>
          <a:r>
            <a:rPr lang="fr-FR"/>
            <a:t>2. </a:t>
          </a:r>
          <a:r>
            <a:rPr lang="fr-FR" b="1"/>
            <a:t>EXPLOITATION</a:t>
          </a:r>
          <a:r>
            <a:rPr lang="fr-FR"/>
            <a:t> </a:t>
          </a:r>
          <a:br>
            <a:rPr lang="fr-FR"/>
          </a:br>
          <a:r>
            <a:rPr lang="fr-FR"/>
            <a:t>Plan de Continuité d'Activité (PCA)</a:t>
          </a:r>
          <a:endParaRPr lang="fr-FR" b="1"/>
        </a:p>
      </dgm:t>
    </dgm:pt>
    <dgm:pt modelId="{2F91352A-6DC1-485D-BC45-D0A4E60D20DA}" type="parTrans" cxnId="{CC18A21B-74EA-406D-A7B8-62FAA15F5469}">
      <dgm:prSet/>
      <dgm:spPr/>
      <dgm:t>
        <a:bodyPr/>
        <a:lstStyle/>
        <a:p>
          <a:endParaRPr lang="fr-FR"/>
        </a:p>
      </dgm:t>
    </dgm:pt>
    <dgm:pt modelId="{C2C033C3-CAFE-4CA0-9F64-39075AED62C0}" type="sibTrans" cxnId="{CC18A21B-74EA-406D-A7B8-62FAA15F5469}">
      <dgm:prSet/>
      <dgm:spPr/>
      <dgm:t>
        <a:bodyPr/>
        <a:lstStyle/>
        <a:p>
          <a:endParaRPr lang="fr-FR"/>
        </a:p>
      </dgm:t>
    </dgm:pt>
    <dgm:pt modelId="{5A3EB167-29E0-4B34-B2B2-E6BA94396657}">
      <dgm:prSet/>
      <dgm:spPr/>
      <dgm:t>
        <a:bodyPr/>
        <a:lstStyle/>
        <a:p>
          <a:r>
            <a:rPr lang="fr-FR"/>
            <a:t>3. </a:t>
          </a:r>
          <a:r>
            <a:rPr lang="fr-FR" b="1"/>
            <a:t>REPRISE</a:t>
          </a:r>
          <a:br>
            <a:rPr lang="fr-FR"/>
          </a:br>
          <a:r>
            <a:rPr lang="fr-FR"/>
            <a:t>Plan de Reprise d'Activité (PRA)</a:t>
          </a:r>
          <a:endParaRPr lang="fr-FR" b="1"/>
        </a:p>
      </dgm:t>
    </dgm:pt>
    <dgm:pt modelId="{6DB793EF-95A1-4A9E-A36C-C9C1294D9131}" type="parTrans" cxnId="{CE1AC487-EDB1-40FE-BEE2-3E28AED603A9}">
      <dgm:prSet/>
      <dgm:spPr/>
      <dgm:t>
        <a:bodyPr/>
        <a:lstStyle/>
        <a:p>
          <a:endParaRPr lang="fr-FR"/>
        </a:p>
      </dgm:t>
    </dgm:pt>
    <dgm:pt modelId="{1F46D4BD-7D78-4B40-8219-EBA2AD277AE5}" type="sibTrans" cxnId="{CE1AC487-EDB1-40FE-BEE2-3E28AED603A9}">
      <dgm:prSet/>
      <dgm:spPr/>
      <dgm:t>
        <a:bodyPr/>
        <a:lstStyle/>
        <a:p>
          <a:endParaRPr lang="fr-FR"/>
        </a:p>
      </dgm:t>
    </dgm:pt>
    <dgm:pt modelId="{7499A80A-37B4-4F7F-B5DA-C80CC592D7C9}" type="pres">
      <dgm:prSet presAssocID="{D510AAC5-1EA4-49F1-A1F8-F225A1203EC9}" presName="Name0" presStyleCnt="0">
        <dgm:presLayoutVars>
          <dgm:dir/>
          <dgm:animLvl val="lvl"/>
          <dgm:resizeHandles val="exact"/>
        </dgm:presLayoutVars>
      </dgm:prSet>
      <dgm:spPr/>
    </dgm:pt>
    <dgm:pt modelId="{B398C442-C457-47B4-AF06-84D1D6FD1502}" type="pres">
      <dgm:prSet presAssocID="{8558A005-138B-4169-9C19-598942864369}" presName="parTxOnly" presStyleLbl="node1" presStyleIdx="0" presStyleCnt="3">
        <dgm:presLayoutVars>
          <dgm:chMax val="0"/>
          <dgm:chPref val="0"/>
          <dgm:bulletEnabled val="1"/>
        </dgm:presLayoutVars>
      </dgm:prSet>
      <dgm:spPr/>
    </dgm:pt>
    <dgm:pt modelId="{244B94C6-E5D5-4677-9E01-B928A0CBAF88}" type="pres">
      <dgm:prSet presAssocID="{CA2448FD-A00F-4E07-BD8D-4D2C2142EBDC}" presName="parTxOnlySpace" presStyleCnt="0"/>
      <dgm:spPr/>
    </dgm:pt>
    <dgm:pt modelId="{86279762-E91A-4314-92C0-2A1372E517A3}" type="pres">
      <dgm:prSet presAssocID="{1B141C37-2968-4597-ADF4-18AFDBE99684}" presName="parTxOnly" presStyleLbl="node1" presStyleIdx="1" presStyleCnt="3">
        <dgm:presLayoutVars>
          <dgm:chMax val="0"/>
          <dgm:chPref val="0"/>
          <dgm:bulletEnabled val="1"/>
        </dgm:presLayoutVars>
      </dgm:prSet>
      <dgm:spPr/>
    </dgm:pt>
    <dgm:pt modelId="{26649C42-208B-4BE1-986F-64C805F0989B}" type="pres">
      <dgm:prSet presAssocID="{C2C033C3-CAFE-4CA0-9F64-39075AED62C0}" presName="parTxOnlySpace" presStyleCnt="0"/>
      <dgm:spPr/>
    </dgm:pt>
    <dgm:pt modelId="{B67C4753-E484-47C3-B4CA-88256C98834F}" type="pres">
      <dgm:prSet presAssocID="{5A3EB167-29E0-4B34-B2B2-E6BA94396657}" presName="parTxOnly" presStyleLbl="node1" presStyleIdx="2" presStyleCnt="3">
        <dgm:presLayoutVars>
          <dgm:chMax val="0"/>
          <dgm:chPref val="0"/>
          <dgm:bulletEnabled val="1"/>
        </dgm:presLayoutVars>
      </dgm:prSet>
      <dgm:spPr/>
    </dgm:pt>
  </dgm:ptLst>
  <dgm:cxnLst>
    <dgm:cxn modelId="{CC18A21B-74EA-406D-A7B8-62FAA15F5469}" srcId="{D510AAC5-1EA4-49F1-A1F8-F225A1203EC9}" destId="{1B141C37-2968-4597-ADF4-18AFDBE99684}" srcOrd="1" destOrd="0" parTransId="{2F91352A-6DC1-485D-BC45-D0A4E60D20DA}" sibTransId="{C2C033C3-CAFE-4CA0-9F64-39075AED62C0}"/>
    <dgm:cxn modelId="{2D861E24-9E7C-438D-AD8E-899DA8763821}" type="presOf" srcId="{1B141C37-2968-4597-ADF4-18AFDBE99684}" destId="{86279762-E91A-4314-92C0-2A1372E517A3}" srcOrd="0" destOrd="0" presId="urn:microsoft.com/office/officeart/2005/8/layout/chevron1"/>
    <dgm:cxn modelId="{2B6D5476-A79E-4194-90ED-F44E71BADEDC}" type="presOf" srcId="{8558A005-138B-4169-9C19-598942864369}" destId="{B398C442-C457-47B4-AF06-84D1D6FD1502}" srcOrd="0" destOrd="0" presId="urn:microsoft.com/office/officeart/2005/8/layout/chevron1"/>
    <dgm:cxn modelId="{CE1AC487-EDB1-40FE-BEE2-3E28AED603A9}" srcId="{D510AAC5-1EA4-49F1-A1F8-F225A1203EC9}" destId="{5A3EB167-29E0-4B34-B2B2-E6BA94396657}" srcOrd="2" destOrd="0" parTransId="{6DB793EF-95A1-4A9E-A36C-C9C1294D9131}" sibTransId="{1F46D4BD-7D78-4B40-8219-EBA2AD277AE5}"/>
    <dgm:cxn modelId="{FF5D3191-A76B-4749-9D60-8648E665D8F7}" srcId="{D510AAC5-1EA4-49F1-A1F8-F225A1203EC9}" destId="{8558A005-138B-4169-9C19-598942864369}" srcOrd="0" destOrd="0" parTransId="{48132EB6-8CA7-4EA8-BF75-C90887A8CDFD}" sibTransId="{CA2448FD-A00F-4E07-BD8D-4D2C2142EBDC}"/>
    <dgm:cxn modelId="{D5EC26B8-A940-4C3B-9600-7943DCCCAAB6}" type="presOf" srcId="{5A3EB167-29E0-4B34-B2B2-E6BA94396657}" destId="{B67C4753-E484-47C3-B4CA-88256C98834F}" srcOrd="0" destOrd="0" presId="urn:microsoft.com/office/officeart/2005/8/layout/chevron1"/>
    <dgm:cxn modelId="{E90215C9-257E-430C-9F94-BF59A71A70EB}" type="presOf" srcId="{D510AAC5-1EA4-49F1-A1F8-F225A1203EC9}" destId="{7499A80A-37B4-4F7F-B5DA-C80CC592D7C9}" srcOrd="0" destOrd="0" presId="urn:microsoft.com/office/officeart/2005/8/layout/chevron1"/>
    <dgm:cxn modelId="{D62AEA2F-6347-4598-B720-FE65D9169B0A}" type="presParOf" srcId="{7499A80A-37B4-4F7F-B5DA-C80CC592D7C9}" destId="{B398C442-C457-47B4-AF06-84D1D6FD1502}" srcOrd="0" destOrd="0" presId="urn:microsoft.com/office/officeart/2005/8/layout/chevron1"/>
    <dgm:cxn modelId="{631189C7-D17E-4FDE-A789-2970E98C12CA}" type="presParOf" srcId="{7499A80A-37B4-4F7F-B5DA-C80CC592D7C9}" destId="{244B94C6-E5D5-4677-9E01-B928A0CBAF88}" srcOrd="1" destOrd="0" presId="urn:microsoft.com/office/officeart/2005/8/layout/chevron1"/>
    <dgm:cxn modelId="{89D78A9C-0E7C-4CD0-90F7-4793311864CB}" type="presParOf" srcId="{7499A80A-37B4-4F7F-B5DA-C80CC592D7C9}" destId="{86279762-E91A-4314-92C0-2A1372E517A3}" srcOrd="2" destOrd="0" presId="urn:microsoft.com/office/officeart/2005/8/layout/chevron1"/>
    <dgm:cxn modelId="{3EFF1882-864F-4568-8837-77268E7F5CE3}" type="presParOf" srcId="{7499A80A-37B4-4F7F-B5DA-C80CC592D7C9}" destId="{26649C42-208B-4BE1-986F-64C805F0989B}" srcOrd="3" destOrd="0" presId="urn:microsoft.com/office/officeart/2005/8/layout/chevron1"/>
    <dgm:cxn modelId="{047714B1-BE72-4D39-AE3F-FF062D4525B9}" type="presParOf" srcId="{7499A80A-37B4-4F7F-B5DA-C80CC592D7C9}" destId="{B67C4753-E484-47C3-B4CA-88256C98834F}" srcOrd="4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D510AAC5-1EA4-49F1-A1F8-F225A1203EC9}" type="doc">
      <dgm:prSet loTypeId="urn:microsoft.com/office/officeart/2005/8/layout/chevron1" loCatId="process" qsTypeId="urn:microsoft.com/office/officeart/2005/8/quickstyle/simple1" qsCatId="simple" csTypeId="urn:microsoft.com/office/officeart/2005/8/colors/colorful5" csCatId="colorful" phldr="1"/>
      <dgm:spPr/>
      <dgm:t>
        <a:bodyPr/>
        <a:lstStyle/>
        <a:p>
          <a:endParaRPr lang="fr-FR"/>
        </a:p>
      </dgm:t>
    </dgm:pt>
    <dgm:pt modelId="{8558A005-138B-4169-9C19-598942864369}">
      <dgm:prSet phldrT="[Texte]"/>
      <dgm:spPr/>
      <dgm:t>
        <a:bodyPr/>
        <a:lstStyle/>
        <a:p>
          <a:r>
            <a:rPr lang="fr-FR" b="1"/>
            <a:t>1. PREVENTION</a:t>
          </a:r>
          <a:br>
            <a:rPr lang="fr-FR" b="1"/>
          </a:br>
          <a:r>
            <a:rPr lang="fr-FR" b="0"/>
            <a:t>Réflexion globale &amp; Evaluation des Risques</a:t>
          </a:r>
        </a:p>
      </dgm:t>
    </dgm:pt>
    <dgm:pt modelId="{48132EB6-8CA7-4EA8-BF75-C90887A8CDFD}" type="parTrans" cxnId="{FF5D3191-A76B-4749-9D60-8648E665D8F7}">
      <dgm:prSet/>
      <dgm:spPr/>
      <dgm:t>
        <a:bodyPr/>
        <a:lstStyle/>
        <a:p>
          <a:endParaRPr lang="fr-FR"/>
        </a:p>
      </dgm:t>
    </dgm:pt>
    <dgm:pt modelId="{CA2448FD-A00F-4E07-BD8D-4D2C2142EBDC}" type="sibTrans" cxnId="{FF5D3191-A76B-4749-9D60-8648E665D8F7}">
      <dgm:prSet/>
      <dgm:spPr/>
      <dgm:t>
        <a:bodyPr/>
        <a:lstStyle/>
        <a:p>
          <a:endParaRPr lang="fr-FR"/>
        </a:p>
      </dgm:t>
    </dgm:pt>
    <dgm:pt modelId="{1B141C37-2968-4597-ADF4-18AFDBE99684}">
      <dgm:prSet phldrT="[Texte]"/>
      <dgm:spPr/>
      <dgm:t>
        <a:bodyPr/>
        <a:lstStyle/>
        <a:p>
          <a:r>
            <a:rPr lang="fr-FR"/>
            <a:t>2. </a:t>
          </a:r>
          <a:r>
            <a:rPr lang="fr-FR" b="1"/>
            <a:t>EXPLOITATION</a:t>
          </a:r>
          <a:r>
            <a:rPr lang="fr-FR"/>
            <a:t> </a:t>
          </a:r>
          <a:br>
            <a:rPr lang="fr-FR"/>
          </a:br>
          <a:r>
            <a:rPr lang="fr-FR"/>
            <a:t>Plan de Continuité d'Activité (PCA)</a:t>
          </a:r>
          <a:endParaRPr lang="fr-FR" b="1"/>
        </a:p>
      </dgm:t>
    </dgm:pt>
    <dgm:pt modelId="{2F91352A-6DC1-485D-BC45-D0A4E60D20DA}" type="parTrans" cxnId="{CC18A21B-74EA-406D-A7B8-62FAA15F5469}">
      <dgm:prSet/>
      <dgm:spPr/>
      <dgm:t>
        <a:bodyPr/>
        <a:lstStyle/>
        <a:p>
          <a:endParaRPr lang="fr-FR"/>
        </a:p>
      </dgm:t>
    </dgm:pt>
    <dgm:pt modelId="{C2C033C3-CAFE-4CA0-9F64-39075AED62C0}" type="sibTrans" cxnId="{CC18A21B-74EA-406D-A7B8-62FAA15F5469}">
      <dgm:prSet/>
      <dgm:spPr/>
      <dgm:t>
        <a:bodyPr/>
        <a:lstStyle/>
        <a:p>
          <a:endParaRPr lang="fr-FR"/>
        </a:p>
      </dgm:t>
    </dgm:pt>
    <dgm:pt modelId="{5A3EB167-29E0-4B34-B2B2-E6BA94396657}">
      <dgm:prSet/>
      <dgm:spPr/>
      <dgm:t>
        <a:bodyPr/>
        <a:lstStyle/>
        <a:p>
          <a:r>
            <a:rPr lang="fr-FR"/>
            <a:t>3. </a:t>
          </a:r>
          <a:r>
            <a:rPr lang="fr-FR" b="1"/>
            <a:t>REPRISE</a:t>
          </a:r>
          <a:br>
            <a:rPr lang="fr-FR"/>
          </a:br>
          <a:r>
            <a:rPr lang="fr-FR"/>
            <a:t>Plan de Reprise d'Activité (PRA)</a:t>
          </a:r>
          <a:endParaRPr lang="fr-FR" b="1"/>
        </a:p>
      </dgm:t>
    </dgm:pt>
    <dgm:pt modelId="{6DB793EF-95A1-4A9E-A36C-C9C1294D9131}" type="parTrans" cxnId="{CE1AC487-EDB1-40FE-BEE2-3E28AED603A9}">
      <dgm:prSet/>
      <dgm:spPr/>
      <dgm:t>
        <a:bodyPr/>
        <a:lstStyle/>
        <a:p>
          <a:endParaRPr lang="fr-FR"/>
        </a:p>
      </dgm:t>
    </dgm:pt>
    <dgm:pt modelId="{1F46D4BD-7D78-4B40-8219-EBA2AD277AE5}" type="sibTrans" cxnId="{CE1AC487-EDB1-40FE-BEE2-3E28AED603A9}">
      <dgm:prSet/>
      <dgm:spPr/>
      <dgm:t>
        <a:bodyPr/>
        <a:lstStyle/>
        <a:p>
          <a:endParaRPr lang="fr-FR"/>
        </a:p>
      </dgm:t>
    </dgm:pt>
    <dgm:pt modelId="{7499A80A-37B4-4F7F-B5DA-C80CC592D7C9}" type="pres">
      <dgm:prSet presAssocID="{D510AAC5-1EA4-49F1-A1F8-F225A1203EC9}" presName="Name0" presStyleCnt="0">
        <dgm:presLayoutVars>
          <dgm:dir/>
          <dgm:animLvl val="lvl"/>
          <dgm:resizeHandles val="exact"/>
        </dgm:presLayoutVars>
      </dgm:prSet>
      <dgm:spPr/>
    </dgm:pt>
    <dgm:pt modelId="{B398C442-C457-47B4-AF06-84D1D6FD1502}" type="pres">
      <dgm:prSet presAssocID="{8558A005-138B-4169-9C19-598942864369}" presName="parTxOnly" presStyleLbl="node1" presStyleIdx="0" presStyleCnt="3">
        <dgm:presLayoutVars>
          <dgm:chMax val="0"/>
          <dgm:chPref val="0"/>
          <dgm:bulletEnabled val="1"/>
        </dgm:presLayoutVars>
      </dgm:prSet>
      <dgm:spPr/>
    </dgm:pt>
    <dgm:pt modelId="{244B94C6-E5D5-4677-9E01-B928A0CBAF88}" type="pres">
      <dgm:prSet presAssocID="{CA2448FD-A00F-4E07-BD8D-4D2C2142EBDC}" presName="parTxOnlySpace" presStyleCnt="0"/>
      <dgm:spPr/>
    </dgm:pt>
    <dgm:pt modelId="{86279762-E91A-4314-92C0-2A1372E517A3}" type="pres">
      <dgm:prSet presAssocID="{1B141C37-2968-4597-ADF4-18AFDBE99684}" presName="parTxOnly" presStyleLbl="node1" presStyleIdx="1" presStyleCnt="3">
        <dgm:presLayoutVars>
          <dgm:chMax val="0"/>
          <dgm:chPref val="0"/>
          <dgm:bulletEnabled val="1"/>
        </dgm:presLayoutVars>
      </dgm:prSet>
      <dgm:spPr/>
    </dgm:pt>
    <dgm:pt modelId="{26649C42-208B-4BE1-986F-64C805F0989B}" type="pres">
      <dgm:prSet presAssocID="{C2C033C3-CAFE-4CA0-9F64-39075AED62C0}" presName="parTxOnlySpace" presStyleCnt="0"/>
      <dgm:spPr/>
    </dgm:pt>
    <dgm:pt modelId="{B67C4753-E484-47C3-B4CA-88256C98834F}" type="pres">
      <dgm:prSet presAssocID="{5A3EB167-29E0-4B34-B2B2-E6BA94396657}" presName="parTxOnly" presStyleLbl="node1" presStyleIdx="2" presStyleCnt="3">
        <dgm:presLayoutVars>
          <dgm:chMax val="0"/>
          <dgm:chPref val="0"/>
          <dgm:bulletEnabled val="1"/>
        </dgm:presLayoutVars>
      </dgm:prSet>
      <dgm:spPr/>
    </dgm:pt>
  </dgm:ptLst>
  <dgm:cxnLst>
    <dgm:cxn modelId="{CC18A21B-74EA-406D-A7B8-62FAA15F5469}" srcId="{D510AAC5-1EA4-49F1-A1F8-F225A1203EC9}" destId="{1B141C37-2968-4597-ADF4-18AFDBE99684}" srcOrd="1" destOrd="0" parTransId="{2F91352A-6DC1-485D-BC45-D0A4E60D20DA}" sibTransId="{C2C033C3-CAFE-4CA0-9F64-39075AED62C0}"/>
    <dgm:cxn modelId="{2D861E24-9E7C-438D-AD8E-899DA8763821}" type="presOf" srcId="{1B141C37-2968-4597-ADF4-18AFDBE99684}" destId="{86279762-E91A-4314-92C0-2A1372E517A3}" srcOrd="0" destOrd="0" presId="urn:microsoft.com/office/officeart/2005/8/layout/chevron1"/>
    <dgm:cxn modelId="{2B6D5476-A79E-4194-90ED-F44E71BADEDC}" type="presOf" srcId="{8558A005-138B-4169-9C19-598942864369}" destId="{B398C442-C457-47B4-AF06-84D1D6FD1502}" srcOrd="0" destOrd="0" presId="urn:microsoft.com/office/officeart/2005/8/layout/chevron1"/>
    <dgm:cxn modelId="{CE1AC487-EDB1-40FE-BEE2-3E28AED603A9}" srcId="{D510AAC5-1EA4-49F1-A1F8-F225A1203EC9}" destId="{5A3EB167-29E0-4B34-B2B2-E6BA94396657}" srcOrd="2" destOrd="0" parTransId="{6DB793EF-95A1-4A9E-A36C-C9C1294D9131}" sibTransId="{1F46D4BD-7D78-4B40-8219-EBA2AD277AE5}"/>
    <dgm:cxn modelId="{FF5D3191-A76B-4749-9D60-8648E665D8F7}" srcId="{D510AAC5-1EA4-49F1-A1F8-F225A1203EC9}" destId="{8558A005-138B-4169-9C19-598942864369}" srcOrd="0" destOrd="0" parTransId="{48132EB6-8CA7-4EA8-BF75-C90887A8CDFD}" sibTransId="{CA2448FD-A00F-4E07-BD8D-4D2C2142EBDC}"/>
    <dgm:cxn modelId="{D5EC26B8-A940-4C3B-9600-7943DCCCAAB6}" type="presOf" srcId="{5A3EB167-29E0-4B34-B2B2-E6BA94396657}" destId="{B67C4753-E484-47C3-B4CA-88256C98834F}" srcOrd="0" destOrd="0" presId="urn:microsoft.com/office/officeart/2005/8/layout/chevron1"/>
    <dgm:cxn modelId="{E90215C9-257E-430C-9F94-BF59A71A70EB}" type="presOf" srcId="{D510AAC5-1EA4-49F1-A1F8-F225A1203EC9}" destId="{7499A80A-37B4-4F7F-B5DA-C80CC592D7C9}" srcOrd="0" destOrd="0" presId="urn:microsoft.com/office/officeart/2005/8/layout/chevron1"/>
    <dgm:cxn modelId="{D62AEA2F-6347-4598-B720-FE65D9169B0A}" type="presParOf" srcId="{7499A80A-37B4-4F7F-B5DA-C80CC592D7C9}" destId="{B398C442-C457-47B4-AF06-84D1D6FD1502}" srcOrd="0" destOrd="0" presId="urn:microsoft.com/office/officeart/2005/8/layout/chevron1"/>
    <dgm:cxn modelId="{631189C7-D17E-4FDE-A789-2970E98C12CA}" type="presParOf" srcId="{7499A80A-37B4-4F7F-B5DA-C80CC592D7C9}" destId="{244B94C6-E5D5-4677-9E01-B928A0CBAF88}" srcOrd="1" destOrd="0" presId="urn:microsoft.com/office/officeart/2005/8/layout/chevron1"/>
    <dgm:cxn modelId="{89D78A9C-0E7C-4CD0-90F7-4793311864CB}" type="presParOf" srcId="{7499A80A-37B4-4F7F-B5DA-C80CC592D7C9}" destId="{86279762-E91A-4314-92C0-2A1372E517A3}" srcOrd="2" destOrd="0" presId="urn:microsoft.com/office/officeart/2005/8/layout/chevron1"/>
    <dgm:cxn modelId="{3EFF1882-864F-4568-8837-77268E7F5CE3}" type="presParOf" srcId="{7499A80A-37B4-4F7F-B5DA-C80CC592D7C9}" destId="{26649C42-208B-4BE1-986F-64C805F0989B}" srcOrd="3" destOrd="0" presId="urn:microsoft.com/office/officeart/2005/8/layout/chevron1"/>
    <dgm:cxn modelId="{047714B1-BE72-4D39-AE3F-FF062D4525B9}" type="presParOf" srcId="{7499A80A-37B4-4F7F-B5DA-C80CC592D7C9}" destId="{B67C4753-E484-47C3-B4CA-88256C98834F}" srcOrd="4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398C442-C457-47B4-AF06-84D1D6FD1502}">
      <dsp:nvSpPr>
        <dsp:cNvPr id="0" name=""/>
        <dsp:cNvSpPr/>
      </dsp:nvSpPr>
      <dsp:spPr>
        <a:xfrm>
          <a:off x="1780" y="0"/>
          <a:ext cx="2169067" cy="561974"/>
        </a:xfrm>
        <a:prstGeom prst="chevron">
          <a:avLst/>
        </a:prstGeom>
        <a:solidFill>
          <a:schemeClr val="accent5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8006" tIns="16002" rIns="16002" bIns="16002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200" b="1" kern="1200"/>
            <a:t>1. PREVENTION</a:t>
          </a:r>
          <a:br>
            <a:rPr lang="fr-FR" sz="1200" b="1" kern="1200"/>
          </a:br>
          <a:r>
            <a:rPr lang="fr-FR" sz="1200" b="0" kern="1200"/>
            <a:t>Réflexion globale &amp; Evaluation des Risques</a:t>
          </a:r>
        </a:p>
      </dsp:txBody>
      <dsp:txXfrm>
        <a:off x="282767" y="0"/>
        <a:ext cx="1607093" cy="561974"/>
      </dsp:txXfrm>
    </dsp:sp>
    <dsp:sp modelId="{86279762-E91A-4314-92C0-2A1372E517A3}">
      <dsp:nvSpPr>
        <dsp:cNvPr id="0" name=""/>
        <dsp:cNvSpPr/>
      </dsp:nvSpPr>
      <dsp:spPr>
        <a:xfrm>
          <a:off x="1953940" y="0"/>
          <a:ext cx="2169067" cy="561974"/>
        </a:xfrm>
        <a:prstGeom prst="chevron">
          <a:avLst/>
        </a:prstGeom>
        <a:solidFill>
          <a:schemeClr val="accent5">
            <a:hueOff val="-3379271"/>
            <a:satOff val="-8710"/>
            <a:lumOff val="-5883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8006" tIns="16002" rIns="16002" bIns="16002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200" kern="1200"/>
            <a:t>2. </a:t>
          </a:r>
          <a:r>
            <a:rPr lang="fr-FR" sz="1200" b="1" kern="1200"/>
            <a:t>EXPLOITATION</a:t>
          </a:r>
          <a:r>
            <a:rPr lang="fr-FR" sz="1200" kern="1200"/>
            <a:t> </a:t>
          </a:r>
          <a:br>
            <a:rPr lang="fr-FR" sz="1200" kern="1200"/>
          </a:br>
          <a:r>
            <a:rPr lang="fr-FR" sz="1200" kern="1200"/>
            <a:t>Plan de Continuité d'Activité (PCA)</a:t>
          </a:r>
          <a:endParaRPr lang="fr-FR" sz="1200" b="1" kern="1200"/>
        </a:p>
      </dsp:txBody>
      <dsp:txXfrm>
        <a:off x="2234927" y="0"/>
        <a:ext cx="1607093" cy="561974"/>
      </dsp:txXfrm>
    </dsp:sp>
    <dsp:sp modelId="{B67C4753-E484-47C3-B4CA-88256C98834F}">
      <dsp:nvSpPr>
        <dsp:cNvPr id="0" name=""/>
        <dsp:cNvSpPr/>
      </dsp:nvSpPr>
      <dsp:spPr>
        <a:xfrm>
          <a:off x="3906101" y="0"/>
          <a:ext cx="2169067" cy="561974"/>
        </a:xfrm>
        <a:prstGeom prst="chevron">
          <a:avLst/>
        </a:prstGeom>
        <a:solidFill>
          <a:schemeClr val="accent5">
            <a:hueOff val="-6758543"/>
            <a:satOff val="-17419"/>
            <a:lumOff val="-11765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8006" tIns="16002" rIns="16002" bIns="16002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200" kern="1200"/>
            <a:t>3. </a:t>
          </a:r>
          <a:r>
            <a:rPr lang="fr-FR" sz="1200" b="1" kern="1200"/>
            <a:t>REPRISE</a:t>
          </a:r>
          <a:br>
            <a:rPr lang="fr-FR" sz="1200" kern="1200"/>
          </a:br>
          <a:r>
            <a:rPr lang="fr-FR" sz="1200" kern="1200"/>
            <a:t>Plan de Reprise d'Activité (PRA)</a:t>
          </a:r>
          <a:endParaRPr lang="fr-FR" sz="1200" b="1" kern="1200"/>
        </a:p>
      </dsp:txBody>
      <dsp:txXfrm>
        <a:off x="4187088" y="0"/>
        <a:ext cx="1607093" cy="561974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398C442-C457-47B4-AF06-84D1D6FD1502}">
      <dsp:nvSpPr>
        <dsp:cNvPr id="0" name=""/>
        <dsp:cNvSpPr/>
      </dsp:nvSpPr>
      <dsp:spPr>
        <a:xfrm>
          <a:off x="1780" y="0"/>
          <a:ext cx="2169067" cy="561974"/>
        </a:xfrm>
        <a:prstGeom prst="chevron">
          <a:avLst/>
        </a:prstGeom>
        <a:solidFill>
          <a:schemeClr val="accent5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8006" tIns="16002" rIns="16002" bIns="16002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200" b="1" kern="1200"/>
            <a:t>1. PREVENTION</a:t>
          </a:r>
          <a:br>
            <a:rPr lang="fr-FR" sz="1200" b="1" kern="1200"/>
          </a:br>
          <a:r>
            <a:rPr lang="fr-FR" sz="1200" b="0" kern="1200"/>
            <a:t>Réflexion globale &amp; Evaluation des Risques</a:t>
          </a:r>
        </a:p>
      </dsp:txBody>
      <dsp:txXfrm>
        <a:off x="282767" y="0"/>
        <a:ext cx="1607093" cy="561974"/>
      </dsp:txXfrm>
    </dsp:sp>
    <dsp:sp modelId="{86279762-E91A-4314-92C0-2A1372E517A3}">
      <dsp:nvSpPr>
        <dsp:cNvPr id="0" name=""/>
        <dsp:cNvSpPr/>
      </dsp:nvSpPr>
      <dsp:spPr>
        <a:xfrm>
          <a:off x="1953940" y="0"/>
          <a:ext cx="2169067" cy="561974"/>
        </a:xfrm>
        <a:prstGeom prst="chevron">
          <a:avLst/>
        </a:prstGeom>
        <a:solidFill>
          <a:schemeClr val="accent5">
            <a:hueOff val="-3379271"/>
            <a:satOff val="-8710"/>
            <a:lumOff val="-5883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8006" tIns="16002" rIns="16002" bIns="16002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200" kern="1200"/>
            <a:t>2. </a:t>
          </a:r>
          <a:r>
            <a:rPr lang="fr-FR" sz="1200" b="1" kern="1200"/>
            <a:t>EXPLOITATION</a:t>
          </a:r>
          <a:r>
            <a:rPr lang="fr-FR" sz="1200" kern="1200"/>
            <a:t> </a:t>
          </a:r>
          <a:br>
            <a:rPr lang="fr-FR" sz="1200" kern="1200"/>
          </a:br>
          <a:r>
            <a:rPr lang="fr-FR" sz="1200" kern="1200"/>
            <a:t>Plan de Continuité d'Activité (PCA)</a:t>
          </a:r>
          <a:endParaRPr lang="fr-FR" sz="1200" b="1" kern="1200"/>
        </a:p>
      </dsp:txBody>
      <dsp:txXfrm>
        <a:off x="2234927" y="0"/>
        <a:ext cx="1607093" cy="561974"/>
      </dsp:txXfrm>
    </dsp:sp>
    <dsp:sp modelId="{B67C4753-E484-47C3-B4CA-88256C98834F}">
      <dsp:nvSpPr>
        <dsp:cNvPr id="0" name=""/>
        <dsp:cNvSpPr/>
      </dsp:nvSpPr>
      <dsp:spPr>
        <a:xfrm>
          <a:off x="3906101" y="0"/>
          <a:ext cx="2169067" cy="561974"/>
        </a:xfrm>
        <a:prstGeom prst="chevron">
          <a:avLst/>
        </a:prstGeom>
        <a:solidFill>
          <a:schemeClr val="accent5">
            <a:hueOff val="-6758543"/>
            <a:satOff val="-17419"/>
            <a:lumOff val="-11765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8006" tIns="16002" rIns="16002" bIns="16002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200" kern="1200"/>
            <a:t>3. </a:t>
          </a:r>
          <a:r>
            <a:rPr lang="fr-FR" sz="1200" b="1" kern="1200"/>
            <a:t>REPRISE</a:t>
          </a:r>
          <a:br>
            <a:rPr lang="fr-FR" sz="1200" kern="1200"/>
          </a:br>
          <a:r>
            <a:rPr lang="fr-FR" sz="1200" kern="1200"/>
            <a:t>Plan de Reprise d'Activité (PRA)</a:t>
          </a:r>
          <a:endParaRPr lang="fr-FR" sz="1200" b="1" kern="1200"/>
        </a:p>
      </dsp:txBody>
      <dsp:txXfrm>
        <a:off x="4187088" y="0"/>
        <a:ext cx="1607093" cy="56197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7" Type="http://schemas.openxmlformats.org/officeDocument/2006/relationships/chart" Target="../charts/chart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jpe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7" Type="http://schemas.openxmlformats.org/officeDocument/2006/relationships/chart" Target="../charts/chart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6" Type="http://schemas.openxmlformats.org/officeDocument/2006/relationships/image" Target="../media/image1.jpeg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9</xdr:row>
      <xdr:rowOff>1</xdr:rowOff>
    </xdr:from>
    <xdr:to>
      <xdr:col>11</xdr:col>
      <xdr:colOff>380999</xdr:colOff>
      <xdr:row>11</xdr:row>
      <xdr:rowOff>180975</xdr:rowOff>
    </xdr:to>
    <xdr:graphicFrame macro="">
      <xdr:nvGraphicFramePr>
        <xdr:cNvPr id="2" name="Diagramme 1">
          <a:extLst>
            <a:ext uri="{FF2B5EF4-FFF2-40B4-BE49-F238E27FC236}">
              <a16:creationId xmlns:a16="http://schemas.microsoft.com/office/drawing/2014/main" id="{F91C91E2-1DBB-43D3-8C6B-921D2CDE5A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9526</xdr:rowOff>
    </xdr:from>
    <xdr:to>
      <xdr:col>3</xdr:col>
      <xdr:colOff>314326</xdr:colOff>
      <xdr:row>4</xdr:row>
      <xdr:rowOff>28020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468524B-B5AE-4B07-9447-9969B734D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0026"/>
          <a:ext cx="1819276" cy="58999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197</xdr:row>
      <xdr:rowOff>0</xdr:rowOff>
    </xdr:from>
    <xdr:to>
      <xdr:col>13</xdr:col>
      <xdr:colOff>752475</xdr:colOff>
      <xdr:row>215</xdr:row>
      <xdr:rowOff>80962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4F1BD151-00CE-4A55-9D7C-6AB32D20B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9</xdr:row>
      <xdr:rowOff>1</xdr:rowOff>
    </xdr:from>
    <xdr:to>
      <xdr:col>11</xdr:col>
      <xdr:colOff>352424</xdr:colOff>
      <xdr:row>11</xdr:row>
      <xdr:rowOff>180975</xdr:rowOff>
    </xdr:to>
    <xdr:graphicFrame macro="">
      <xdr:nvGraphicFramePr>
        <xdr:cNvPr id="2" name="Diagramme 1">
          <a:extLst>
            <a:ext uri="{FF2B5EF4-FFF2-40B4-BE49-F238E27FC236}">
              <a16:creationId xmlns:a16="http://schemas.microsoft.com/office/drawing/2014/main" id="{0029FE25-0230-4284-B213-2EA987D5CC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0</xdr:rowOff>
    </xdr:from>
    <xdr:to>
      <xdr:col>3</xdr:col>
      <xdr:colOff>314326</xdr:colOff>
      <xdr:row>4</xdr:row>
      <xdr:rowOff>18494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2844483-99C1-44DA-B53D-FFA0A458F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90500"/>
          <a:ext cx="1819276" cy="58999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200</xdr:row>
      <xdr:rowOff>9525</xdr:rowOff>
    </xdr:from>
    <xdr:to>
      <xdr:col>13</xdr:col>
      <xdr:colOff>752475</xdr:colOff>
      <xdr:row>218</xdr:row>
      <xdr:rowOff>90487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BE064E8D-CF3C-46EC-840A-3C93EFDC2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37333</xdr:colOff>
      <xdr:row>18</xdr:row>
      <xdr:rowOff>94809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D3E2AFE-F2F6-4FA0-995C-64050FEA5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33333" cy="35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FF9F7-2748-4E26-A534-BB11E14126D5}">
  <sheetPr>
    <pageSetUpPr fitToPage="1"/>
  </sheetPr>
  <dimension ref="B6:S196"/>
  <sheetViews>
    <sheetView zoomScaleNormal="100" workbookViewId="0">
      <selection activeCell="N24" sqref="N24"/>
    </sheetView>
  </sheetViews>
  <sheetFormatPr baseColWidth="10" defaultRowHeight="15" x14ac:dyDescent="0.25"/>
  <cols>
    <col min="1" max="1" width="13.42578125" style="3" customWidth="1"/>
    <col min="2" max="11" width="11.42578125" style="3"/>
    <col min="12" max="14" width="11.42578125" style="41"/>
    <col min="15" max="15" width="5.42578125" style="52" hidden="1" customWidth="1"/>
    <col min="16" max="16" width="6.140625" style="52" hidden="1" customWidth="1"/>
    <col min="17" max="17" width="11.42578125" style="3" customWidth="1"/>
    <col min="18" max="16384" width="11.42578125" style="3"/>
  </cols>
  <sheetData>
    <row r="6" spans="2:19" ht="26.25" customHeight="1" x14ac:dyDescent="0.25">
      <c r="B6" s="93" t="s">
        <v>52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</row>
    <row r="7" spans="2:19" ht="15" customHeight="1" x14ac:dyDescent="0.25">
      <c r="B7" s="96" t="s">
        <v>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S7" s="31"/>
    </row>
    <row r="8" spans="2:19" ht="15" customHeight="1" x14ac:dyDescent="0.25"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8"/>
      <c r="O8" s="53"/>
      <c r="S8" s="31"/>
    </row>
    <row r="9" spans="2:19" x14ac:dyDescent="0.25">
      <c r="B9" s="4"/>
      <c r="C9" s="5"/>
      <c r="D9" s="5"/>
      <c r="E9" s="5"/>
      <c r="F9" s="5"/>
      <c r="G9" s="5"/>
      <c r="H9" s="5"/>
      <c r="I9" s="5"/>
      <c r="J9" s="5"/>
      <c r="K9" s="5"/>
      <c r="L9" s="42"/>
      <c r="M9" s="33"/>
      <c r="N9" s="34"/>
    </row>
    <row r="10" spans="2:19" x14ac:dyDescent="0.25">
      <c r="B10" s="4"/>
      <c r="C10" s="5"/>
      <c r="D10" s="5"/>
      <c r="E10" s="5"/>
      <c r="F10" s="5"/>
      <c r="G10" s="5"/>
      <c r="H10" s="5"/>
      <c r="I10" s="5"/>
      <c r="J10" s="5"/>
      <c r="K10" s="5"/>
      <c r="L10" s="42"/>
      <c r="M10" s="33"/>
      <c r="N10" s="6"/>
    </row>
    <row r="11" spans="2:19" x14ac:dyDescent="0.25">
      <c r="B11" s="4"/>
      <c r="C11" s="5"/>
      <c r="D11" s="5"/>
      <c r="E11" s="5"/>
      <c r="F11" s="5"/>
      <c r="G11" s="5"/>
      <c r="H11" s="5"/>
      <c r="I11" s="5"/>
      <c r="J11" s="5"/>
      <c r="K11" s="5"/>
      <c r="L11" s="42"/>
      <c r="M11" s="33"/>
      <c r="N11" s="34"/>
    </row>
    <row r="12" spans="2:19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42"/>
      <c r="M12" s="33"/>
      <c r="N12" s="34"/>
    </row>
    <row r="13" spans="2:19" x14ac:dyDescent="0.25">
      <c r="B13" s="4"/>
      <c r="C13" s="5"/>
      <c r="D13" s="5"/>
      <c r="E13" s="5"/>
      <c r="F13" s="5"/>
      <c r="G13" s="5"/>
      <c r="H13" s="5"/>
      <c r="I13" s="5"/>
      <c r="J13" s="5"/>
      <c r="K13" s="5"/>
      <c r="L13" s="42"/>
      <c r="M13" s="33"/>
      <c r="N13" s="34"/>
    </row>
    <row r="14" spans="2:19" x14ac:dyDescent="0.25">
      <c r="B14" s="118" t="s">
        <v>0</v>
      </c>
      <c r="C14" s="119"/>
      <c r="D14" s="119"/>
      <c r="E14" s="119"/>
      <c r="F14" s="119"/>
      <c r="G14" s="120"/>
      <c r="H14" s="35"/>
      <c r="I14" s="105" t="s">
        <v>1</v>
      </c>
      <c r="J14" s="106"/>
      <c r="K14" s="106"/>
      <c r="L14" s="106"/>
      <c r="M14" s="106"/>
      <c r="N14" s="107"/>
    </row>
    <row r="15" spans="2:19" ht="25.5" customHeight="1" x14ac:dyDescent="0.25">
      <c r="B15" s="7">
        <v>1</v>
      </c>
      <c r="C15" s="8" t="s">
        <v>57</v>
      </c>
      <c r="D15" s="103" t="s">
        <v>110</v>
      </c>
      <c r="E15" s="103"/>
      <c r="F15" s="103"/>
      <c r="G15" s="104"/>
      <c r="H15" s="35"/>
      <c r="I15" s="7">
        <v>1</v>
      </c>
      <c r="J15" s="9" t="s">
        <v>64</v>
      </c>
      <c r="K15" s="103" t="s">
        <v>111</v>
      </c>
      <c r="L15" s="103"/>
      <c r="M15" s="103"/>
      <c r="N15" s="104"/>
    </row>
    <row r="16" spans="2:19" ht="36.75" customHeight="1" x14ac:dyDescent="0.25">
      <c r="B16" s="10">
        <v>2</v>
      </c>
      <c r="C16" s="8" t="s">
        <v>58</v>
      </c>
      <c r="D16" s="103" t="s">
        <v>147</v>
      </c>
      <c r="E16" s="103"/>
      <c r="F16" s="103"/>
      <c r="G16" s="104"/>
      <c r="H16" s="35"/>
      <c r="I16" s="10">
        <v>2</v>
      </c>
      <c r="J16" s="9" t="s">
        <v>63</v>
      </c>
      <c r="K16" s="103" t="s">
        <v>146</v>
      </c>
      <c r="L16" s="103"/>
      <c r="M16" s="103"/>
      <c r="N16" s="104"/>
    </row>
    <row r="17" spans="2:19" ht="25.5" customHeight="1" x14ac:dyDescent="0.25">
      <c r="B17" s="11">
        <v>3</v>
      </c>
      <c r="C17" s="8" t="s">
        <v>59</v>
      </c>
      <c r="D17" s="103" t="s">
        <v>130</v>
      </c>
      <c r="E17" s="103"/>
      <c r="F17" s="103"/>
      <c r="G17" s="104"/>
      <c r="H17" s="35"/>
      <c r="I17" s="11">
        <v>3</v>
      </c>
      <c r="J17" s="9" t="s">
        <v>62</v>
      </c>
      <c r="K17" s="103" t="s">
        <v>65</v>
      </c>
      <c r="L17" s="103"/>
      <c r="M17" s="103"/>
      <c r="N17" s="104"/>
    </row>
    <row r="18" spans="2:19" ht="25.5" customHeight="1" x14ac:dyDescent="0.25">
      <c r="B18" s="28">
        <v>4</v>
      </c>
      <c r="C18" s="29" t="s">
        <v>60</v>
      </c>
      <c r="D18" s="116" t="s">
        <v>109</v>
      </c>
      <c r="E18" s="116"/>
      <c r="F18" s="116"/>
      <c r="G18" s="117"/>
      <c r="H18" s="35"/>
      <c r="I18" s="28">
        <v>4</v>
      </c>
      <c r="J18" s="30" t="s">
        <v>61</v>
      </c>
      <c r="K18" s="116" t="s">
        <v>66</v>
      </c>
      <c r="L18" s="116"/>
      <c r="M18" s="116"/>
      <c r="N18" s="117"/>
    </row>
    <row r="19" spans="2:19" x14ac:dyDescent="0.25">
      <c r="B19" s="4"/>
      <c r="C19" s="5"/>
      <c r="D19" s="5"/>
      <c r="E19" s="5"/>
      <c r="F19" s="5"/>
      <c r="G19" s="5"/>
      <c r="H19" s="5"/>
      <c r="I19" s="5"/>
      <c r="J19" s="5"/>
      <c r="K19" s="5"/>
      <c r="L19" s="42"/>
      <c r="M19" s="33"/>
      <c r="N19" s="34"/>
    </row>
    <row r="20" spans="2:19" ht="21" x14ac:dyDescent="0.25">
      <c r="B20" s="108" t="s">
        <v>18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10"/>
    </row>
    <row r="21" spans="2:19" ht="15.75" x14ac:dyDescent="0.25">
      <c r="B21" s="99" t="s">
        <v>106</v>
      </c>
      <c r="C21" s="100"/>
      <c r="D21" s="100"/>
      <c r="E21" s="100"/>
      <c r="F21" s="100"/>
      <c r="G21" s="100"/>
      <c r="H21" s="100"/>
      <c r="I21" s="100"/>
      <c r="J21" s="100"/>
      <c r="K21" s="100"/>
      <c r="L21" s="45" t="s">
        <v>144</v>
      </c>
      <c r="M21" s="26" t="s">
        <v>0</v>
      </c>
      <c r="N21" s="27" t="s">
        <v>1</v>
      </c>
      <c r="O21" s="54" t="s">
        <v>152</v>
      </c>
    </row>
    <row r="22" spans="2:19" x14ac:dyDescent="0.25">
      <c r="B22" s="23" t="s">
        <v>68</v>
      </c>
      <c r="C22" s="35"/>
      <c r="D22" s="35"/>
      <c r="E22" s="35"/>
      <c r="F22" s="35"/>
      <c r="G22" s="35"/>
      <c r="H22" s="35"/>
      <c r="I22" s="35"/>
      <c r="J22" s="35"/>
      <c r="K22" s="35"/>
      <c r="L22" s="73" t="s">
        <v>132</v>
      </c>
      <c r="M22" s="73">
        <v>2</v>
      </c>
      <c r="N22" s="74">
        <v>2</v>
      </c>
      <c r="O22" s="52">
        <f>M22*N22</f>
        <v>4</v>
      </c>
      <c r="P22" s="52">
        <f>IF(L22="Oui",(M22*N22),(0))</f>
        <v>4</v>
      </c>
    </row>
    <row r="23" spans="2:19" x14ac:dyDescent="0.25">
      <c r="B23" s="23" t="s">
        <v>69</v>
      </c>
      <c r="C23" s="35"/>
      <c r="D23" s="35"/>
      <c r="E23" s="35"/>
      <c r="F23" s="35"/>
      <c r="G23" s="35"/>
      <c r="H23" s="35"/>
      <c r="I23" s="35"/>
      <c r="J23" s="35"/>
      <c r="K23" s="35"/>
      <c r="L23" s="73"/>
      <c r="M23" s="73">
        <v>2</v>
      </c>
      <c r="N23" s="74">
        <v>1</v>
      </c>
      <c r="O23" s="52">
        <f t="shared" ref="O23:O25" si="0">M23*N23</f>
        <v>2</v>
      </c>
      <c r="P23" s="52">
        <f t="shared" ref="P23:P25" si="1">IF(L23="Oui",(M23*N23),(0))</f>
        <v>0</v>
      </c>
    </row>
    <row r="24" spans="2:19" x14ac:dyDescent="0.25">
      <c r="B24" s="23" t="s">
        <v>70</v>
      </c>
      <c r="C24" s="35"/>
      <c r="D24" s="35"/>
      <c r="E24" s="35"/>
      <c r="F24" s="35"/>
      <c r="G24" s="35"/>
      <c r="H24" s="35"/>
      <c r="I24" s="35"/>
      <c r="J24" s="35"/>
      <c r="K24" s="35"/>
      <c r="L24" s="73"/>
      <c r="M24" s="73">
        <v>1</v>
      </c>
      <c r="N24" s="74">
        <v>1</v>
      </c>
      <c r="O24" s="52">
        <f t="shared" si="0"/>
        <v>1</v>
      </c>
      <c r="P24" s="52">
        <f t="shared" si="1"/>
        <v>0</v>
      </c>
    </row>
    <row r="25" spans="2:19" x14ac:dyDescent="0.25">
      <c r="B25" s="22" t="s">
        <v>40</v>
      </c>
      <c r="C25" s="31"/>
      <c r="D25" s="35"/>
      <c r="E25" s="35"/>
      <c r="F25" s="35"/>
      <c r="G25" s="35"/>
      <c r="H25" s="35"/>
      <c r="I25" s="35"/>
      <c r="J25" s="35"/>
      <c r="K25" s="35"/>
      <c r="L25" s="73"/>
      <c r="M25" s="73">
        <v>4</v>
      </c>
      <c r="N25" s="74">
        <v>4</v>
      </c>
      <c r="O25" s="52">
        <f t="shared" si="0"/>
        <v>16</v>
      </c>
      <c r="P25" s="52">
        <f t="shared" si="1"/>
        <v>0</v>
      </c>
    </row>
    <row r="26" spans="2:19" s="52" customFormat="1" hidden="1" x14ac:dyDescent="0.25"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60" t="s">
        <v>153</v>
      </c>
      <c r="M26" s="61">
        <f>SUM(M22:M25)</f>
        <v>9</v>
      </c>
      <c r="N26" s="62">
        <f>SUM(N22:N25)</f>
        <v>8</v>
      </c>
      <c r="O26" s="55">
        <f>SUM(O22:O25)</f>
        <v>23</v>
      </c>
      <c r="P26" s="55">
        <f>SUM(P22:P25)</f>
        <v>4</v>
      </c>
      <c r="Q26" s="63"/>
      <c r="R26" s="64"/>
      <c r="S26" s="64"/>
    </row>
    <row r="27" spans="2:19" s="52" customFormat="1" hidden="1" x14ac:dyDescent="0.25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60" t="s">
        <v>154</v>
      </c>
      <c r="M27" s="61">
        <f>SUMSQ(M22:M25)</f>
        <v>25</v>
      </c>
      <c r="N27" s="62">
        <f>SUMSQ(N22:N25)</f>
        <v>22</v>
      </c>
      <c r="O27" s="55"/>
      <c r="P27" s="55"/>
      <c r="Q27" s="63"/>
      <c r="R27" s="64"/>
      <c r="S27" s="64"/>
    </row>
    <row r="28" spans="2:19" s="52" customFormat="1" hidden="1" x14ac:dyDescent="0.25"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60" t="s">
        <v>155</v>
      </c>
      <c r="M28" s="65">
        <f>M27/M26</f>
        <v>2.7777777777777777</v>
      </c>
      <c r="N28" s="62">
        <f>N27/N26</f>
        <v>2.75</v>
      </c>
      <c r="O28" s="56"/>
      <c r="P28" s="55"/>
      <c r="Q28" s="63"/>
      <c r="R28" s="64"/>
      <c r="S28" s="64"/>
    </row>
    <row r="29" spans="2:19" s="52" customFormat="1" hidden="1" x14ac:dyDescent="0.25"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60" t="s">
        <v>156</v>
      </c>
      <c r="M29" s="65">
        <f>ROUND(M28,0)</f>
        <v>3</v>
      </c>
      <c r="N29" s="66">
        <f>ROUND(N28,0)</f>
        <v>3</v>
      </c>
      <c r="O29" s="55"/>
      <c r="P29" s="55"/>
      <c r="Q29" s="63"/>
      <c r="R29" s="64"/>
      <c r="S29" s="64"/>
    </row>
    <row r="30" spans="2:19" x14ac:dyDescent="0.25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51" t="s">
        <v>157</v>
      </c>
      <c r="M30" s="91">
        <f>M29*N29</f>
        <v>9</v>
      </c>
      <c r="N30" s="92"/>
      <c r="O30" s="55"/>
      <c r="P30" s="55"/>
      <c r="R30" s="50"/>
      <c r="S30" s="1"/>
    </row>
    <row r="31" spans="2:19" x14ac:dyDescent="0.25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51" t="s">
        <v>158</v>
      </c>
      <c r="M31" s="111">
        <f>P26/O26</f>
        <v>0.17391304347826086</v>
      </c>
      <c r="N31" s="112"/>
      <c r="O31" s="55"/>
      <c r="P31" s="55"/>
      <c r="Q31" s="47"/>
      <c r="R31" s="1"/>
      <c r="S31" s="1"/>
    </row>
    <row r="32" spans="2:19" s="2" customFormat="1" x14ac:dyDescent="0.25">
      <c r="B32" s="22"/>
      <c r="C32" s="31"/>
      <c r="D32" s="31"/>
      <c r="E32" s="31"/>
      <c r="F32" s="31"/>
      <c r="G32" s="31"/>
      <c r="H32" s="31"/>
      <c r="I32" s="31"/>
      <c r="J32" s="31"/>
      <c r="K32" s="31"/>
      <c r="L32" s="67"/>
      <c r="M32" s="68"/>
      <c r="N32" s="69"/>
      <c r="O32" s="70"/>
      <c r="P32" s="70"/>
      <c r="Q32" s="71"/>
      <c r="R32" s="72"/>
      <c r="S32" s="72"/>
    </row>
    <row r="33" spans="2:19" ht="15.75" x14ac:dyDescent="0.25">
      <c r="B33" s="99" t="s">
        <v>2</v>
      </c>
      <c r="C33" s="100"/>
      <c r="D33" s="100"/>
      <c r="E33" s="100"/>
      <c r="F33" s="100"/>
      <c r="G33" s="100"/>
      <c r="H33" s="100"/>
      <c r="I33" s="100"/>
      <c r="J33" s="100"/>
      <c r="K33" s="100"/>
      <c r="L33" s="45" t="s">
        <v>144</v>
      </c>
      <c r="M33" s="26" t="s">
        <v>0</v>
      </c>
      <c r="N33" s="27" t="s">
        <v>1</v>
      </c>
      <c r="O33" s="54" t="s">
        <v>152</v>
      </c>
    </row>
    <row r="34" spans="2:19" x14ac:dyDescent="0.25">
      <c r="B34" s="23" t="s">
        <v>71</v>
      </c>
      <c r="C34" s="35"/>
      <c r="D34" s="35"/>
      <c r="E34" s="35"/>
      <c r="F34" s="35"/>
      <c r="G34" s="35"/>
      <c r="H34" s="35"/>
      <c r="I34" s="35"/>
      <c r="J34" s="35"/>
      <c r="K34" s="35"/>
      <c r="L34" s="73" t="s">
        <v>132</v>
      </c>
      <c r="M34" s="73">
        <v>4</v>
      </c>
      <c r="N34" s="74">
        <v>1</v>
      </c>
      <c r="O34" s="52">
        <f>M34*N34</f>
        <v>4</v>
      </c>
      <c r="P34" s="52">
        <f>IF(L34="Oui",(M34*N34),(0))</f>
        <v>4</v>
      </c>
    </row>
    <row r="35" spans="2:19" x14ac:dyDescent="0.25">
      <c r="B35" s="23" t="s">
        <v>13</v>
      </c>
      <c r="C35" s="35"/>
      <c r="D35" s="35"/>
      <c r="E35" s="35"/>
      <c r="F35" s="35"/>
      <c r="G35" s="35"/>
      <c r="H35" s="35"/>
      <c r="I35" s="35"/>
      <c r="J35" s="35"/>
      <c r="K35" s="35"/>
      <c r="L35" s="73" t="s">
        <v>133</v>
      </c>
      <c r="M35" s="73">
        <v>4</v>
      </c>
      <c r="N35" s="74">
        <v>1</v>
      </c>
      <c r="O35" s="52">
        <f t="shared" ref="O35:O45" si="2">M35*N35</f>
        <v>4</v>
      </c>
      <c r="P35" s="52">
        <f t="shared" ref="P35:P45" si="3">IF(L35="Oui",(M35*N35),(0))</f>
        <v>0</v>
      </c>
    </row>
    <row r="36" spans="2:19" x14ac:dyDescent="0.25">
      <c r="B36" s="23" t="s">
        <v>72</v>
      </c>
      <c r="C36" s="35"/>
      <c r="D36" s="35"/>
      <c r="E36" s="35"/>
      <c r="F36" s="35"/>
      <c r="G36" s="35"/>
      <c r="H36" s="35"/>
      <c r="I36" s="35"/>
      <c r="J36" s="35"/>
      <c r="K36" s="35"/>
      <c r="L36" s="73" t="s">
        <v>133</v>
      </c>
      <c r="M36" s="73">
        <v>2</v>
      </c>
      <c r="N36" s="74">
        <v>2</v>
      </c>
      <c r="O36" s="52">
        <f t="shared" si="2"/>
        <v>4</v>
      </c>
      <c r="P36" s="52">
        <f t="shared" si="3"/>
        <v>0</v>
      </c>
    </row>
    <row r="37" spans="2:19" x14ac:dyDescent="0.25">
      <c r="B37" s="23" t="s">
        <v>73</v>
      </c>
      <c r="C37" s="35"/>
      <c r="D37" s="35"/>
      <c r="E37" s="35"/>
      <c r="F37" s="35"/>
      <c r="G37" s="35"/>
      <c r="H37" s="35"/>
      <c r="I37" s="35"/>
      <c r="J37" s="35"/>
      <c r="K37" s="35"/>
      <c r="L37" s="73" t="s">
        <v>132</v>
      </c>
      <c r="M37" s="73">
        <v>3</v>
      </c>
      <c r="N37" s="74">
        <v>1</v>
      </c>
      <c r="O37" s="52">
        <f t="shared" si="2"/>
        <v>3</v>
      </c>
      <c r="P37" s="52">
        <f t="shared" si="3"/>
        <v>3</v>
      </c>
    </row>
    <row r="38" spans="2:19" x14ac:dyDescent="0.25">
      <c r="B38" s="23" t="s">
        <v>74</v>
      </c>
      <c r="C38" s="35"/>
      <c r="D38" s="35"/>
      <c r="E38" s="35"/>
      <c r="F38" s="35"/>
      <c r="G38" s="35"/>
      <c r="H38" s="35"/>
      <c r="I38" s="35"/>
      <c r="J38" s="35"/>
      <c r="K38" s="35"/>
      <c r="L38" s="73" t="s">
        <v>132</v>
      </c>
      <c r="M38" s="73">
        <v>3</v>
      </c>
      <c r="N38" s="74">
        <v>1</v>
      </c>
      <c r="O38" s="52">
        <f t="shared" si="2"/>
        <v>3</v>
      </c>
      <c r="P38" s="52">
        <f t="shared" si="3"/>
        <v>3</v>
      </c>
    </row>
    <row r="39" spans="2:19" x14ac:dyDescent="0.25">
      <c r="B39" s="23" t="s">
        <v>134</v>
      </c>
      <c r="C39" s="35"/>
      <c r="D39" s="35"/>
      <c r="E39" s="35"/>
      <c r="F39" s="35"/>
      <c r="G39" s="35"/>
      <c r="H39" s="35"/>
      <c r="I39" s="35"/>
      <c r="J39" s="35"/>
      <c r="K39" s="35"/>
      <c r="L39" s="73" t="s">
        <v>132</v>
      </c>
      <c r="M39" s="73">
        <v>3</v>
      </c>
      <c r="N39" s="74">
        <v>2</v>
      </c>
      <c r="O39" s="52">
        <f t="shared" si="2"/>
        <v>6</v>
      </c>
      <c r="P39" s="52">
        <f t="shared" si="3"/>
        <v>6</v>
      </c>
    </row>
    <row r="40" spans="2:19" x14ac:dyDescent="0.25">
      <c r="B40" s="23" t="s">
        <v>75</v>
      </c>
      <c r="C40" s="35"/>
      <c r="D40" s="35"/>
      <c r="E40" s="35"/>
      <c r="F40" s="35"/>
      <c r="G40" s="35"/>
      <c r="H40" s="35"/>
      <c r="I40" s="35"/>
      <c r="J40" s="35"/>
      <c r="K40" s="35"/>
      <c r="L40" s="73" t="s">
        <v>132</v>
      </c>
      <c r="M40" s="73">
        <v>2</v>
      </c>
      <c r="N40" s="74">
        <v>1</v>
      </c>
      <c r="O40" s="52">
        <f t="shared" si="2"/>
        <v>2</v>
      </c>
      <c r="P40" s="52">
        <f t="shared" si="3"/>
        <v>2</v>
      </c>
    </row>
    <row r="41" spans="2:19" x14ac:dyDescent="0.25">
      <c r="B41" s="23" t="s">
        <v>76</v>
      </c>
      <c r="C41" s="35"/>
      <c r="D41" s="35"/>
      <c r="E41" s="35"/>
      <c r="F41" s="35"/>
      <c r="G41" s="35"/>
      <c r="H41" s="35"/>
      <c r="I41" s="35"/>
      <c r="J41" s="35"/>
      <c r="K41" s="35"/>
      <c r="L41" s="73" t="s">
        <v>132</v>
      </c>
      <c r="M41" s="73">
        <v>2</v>
      </c>
      <c r="N41" s="74">
        <v>3</v>
      </c>
      <c r="O41" s="52">
        <f t="shared" si="2"/>
        <v>6</v>
      </c>
      <c r="P41" s="52">
        <f t="shared" si="3"/>
        <v>6</v>
      </c>
    </row>
    <row r="42" spans="2:19" x14ac:dyDescent="0.25">
      <c r="B42" s="23" t="s">
        <v>77</v>
      </c>
      <c r="C42" s="35"/>
      <c r="D42" s="35"/>
      <c r="E42" s="35"/>
      <c r="F42" s="35"/>
      <c r="G42" s="35"/>
      <c r="H42" s="35"/>
      <c r="I42" s="35"/>
      <c r="J42" s="35"/>
      <c r="K42" s="35"/>
      <c r="L42" s="73" t="s">
        <v>133</v>
      </c>
      <c r="M42" s="73">
        <v>4</v>
      </c>
      <c r="N42" s="74">
        <v>2</v>
      </c>
      <c r="O42" s="52">
        <f t="shared" si="2"/>
        <v>8</v>
      </c>
      <c r="P42" s="52">
        <f t="shared" si="3"/>
        <v>0</v>
      </c>
    </row>
    <row r="43" spans="2:19" x14ac:dyDescent="0.25">
      <c r="B43" s="23" t="s">
        <v>78</v>
      </c>
      <c r="C43" s="35"/>
      <c r="D43" s="35"/>
      <c r="E43" s="35"/>
      <c r="F43" s="35"/>
      <c r="G43" s="35"/>
      <c r="H43" s="35"/>
      <c r="I43" s="35"/>
      <c r="J43" s="35"/>
      <c r="K43" s="35"/>
      <c r="L43" s="73" t="s">
        <v>132</v>
      </c>
      <c r="M43" s="73">
        <v>3</v>
      </c>
      <c r="N43" s="74">
        <v>1</v>
      </c>
      <c r="O43" s="52">
        <f t="shared" si="2"/>
        <v>3</v>
      </c>
      <c r="P43" s="52">
        <f t="shared" si="3"/>
        <v>3</v>
      </c>
    </row>
    <row r="44" spans="2:19" x14ac:dyDescent="0.25">
      <c r="B44" s="23" t="s">
        <v>14</v>
      </c>
      <c r="C44" s="35"/>
      <c r="D44" s="35"/>
      <c r="E44" s="35"/>
      <c r="F44" s="35"/>
      <c r="G44" s="35"/>
      <c r="H44" s="35"/>
      <c r="I44" s="35"/>
      <c r="J44" s="35"/>
      <c r="K44" s="35"/>
      <c r="L44" s="73" t="s">
        <v>132</v>
      </c>
      <c r="M44" s="73">
        <v>3</v>
      </c>
      <c r="N44" s="74">
        <v>2</v>
      </c>
      <c r="O44" s="52">
        <f t="shared" si="2"/>
        <v>6</v>
      </c>
      <c r="P44" s="52">
        <f t="shared" si="3"/>
        <v>6</v>
      </c>
    </row>
    <row r="45" spans="2:19" x14ac:dyDescent="0.25">
      <c r="B45" s="23" t="s">
        <v>21</v>
      </c>
      <c r="C45" s="35"/>
      <c r="D45" s="35"/>
      <c r="E45" s="35"/>
      <c r="F45" s="35"/>
      <c r="G45" s="35"/>
      <c r="H45" s="35"/>
      <c r="I45" s="35"/>
      <c r="J45" s="35"/>
      <c r="K45" s="35"/>
      <c r="L45" s="73" t="s">
        <v>132</v>
      </c>
      <c r="M45" s="73">
        <v>2</v>
      </c>
      <c r="N45" s="74">
        <v>2</v>
      </c>
      <c r="O45" s="52">
        <f t="shared" si="2"/>
        <v>4</v>
      </c>
      <c r="P45" s="52">
        <f t="shared" si="3"/>
        <v>4</v>
      </c>
    </row>
    <row r="46" spans="2:19" s="52" customFormat="1" hidden="1" x14ac:dyDescent="0.25"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61" t="s">
        <v>153</v>
      </c>
      <c r="M46" s="61">
        <f>SUM(M34:M45)</f>
        <v>35</v>
      </c>
      <c r="N46" s="62">
        <f>SUM(N34:N45)</f>
        <v>19</v>
      </c>
      <c r="O46" s="55">
        <f>SUM(O34:O45)</f>
        <v>53</v>
      </c>
      <c r="P46" s="55">
        <f>SUM(P34:P45)</f>
        <v>37</v>
      </c>
      <c r="Q46" s="63"/>
      <c r="R46" s="64"/>
      <c r="S46" s="64"/>
    </row>
    <row r="47" spans="2:19" s="52" customFormat="1" hidden="1" x14ac:dyDescent="0.25"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61" t="s">
        <v>154</v>
      </c>
      <c r="M47" s="61">
        <f>SUMSQ(M34:M45)</f>
        <v>109</v>
      </c>
      <c r="N47" s="62">
        <f>SUMSQ(N34:N45)</f>
        <v>35</v>
      </c>
      <c r="O47" s="55"/>
      <c r="P47" s="55"/>
      <c r="Q47" s="63"/>
      <c r="R47" s="64"/>
      <c r="S47" s="64"/>
    </row>
    <row r="48" spans="2:19" s="52" customFormat="1" hidden="1" x14ac:dyDescent="0.25"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61" t="s">
        <v>155</v>
      </c>
      <c r="M48" s="65">
        <f>M47/M46</f>
        <v>3.1142857142857143</v>
      </c>
      <c r="N48" s="66">
        <f>N47/N46</f>
        <v>1.8421052631578947</v>
      </c>
      <c r="O48" s="56"/>
      <c r="P48" s="55"/>
      <c r="Q48" s="63"/>
      <c r="R48" s="64"/>
      <c r="S48" s="64"/>
    </row>
    <row r="49" spans="2:19" s="52" customFormat="1" hidden="1" x14ac:dyDescent="0.25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61" t="s">
        <v>156</v>
      </c>
      <c r="M49" s="65">
        <f>ROUNDUP(M48,0)</f>
        <v>4</v>
      </c>
      <c r="N49" s="66">
        <f>ROUNDUP(N48,0)</f>
        <v>2</v>
      </c>
      <c r="O49" s="55"/>
      <c r="P49" s="55"/>
      <c r="Q49" s="63"/>
      <c r="R49" s="64"/>
      <c r="S49" s="64"/>
    </row>
    <row r="50" spans="2:19" x14ac:dyDescent="0.25">
      <c r="B50" s="48"/>
      <c r="C50" s="49"/>
      <c r="D50" s="49"/>
      <c r="E50" s="49"/>
      <c r="F50" s="49"/>
      <c r="G50" s="49"/>
      <c r="H50" s="49"/>
      <c r="I50" s="49"/>
      <c r="J50" s="49"/>
      <c r="K50" s="49"/>
      <c r="L50" s="51" t="s">
        <v>157</v>
      </c>
      <c r="M50" s="91">
        <f>M49*N49</f>
        <v>8</v>
      </c>
      <c r="N50" s="92"/>
      <c r="O50" s="55"/>
      <c r="P50" s="55"/>
      <c r="Q50" s="47"/>
      <c r="R50" s="1"/>
      <c r="S50" s="1"/>
    </row>
    <row r="51" spans="2:19" x14ac:dyDescent="0.25"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51" t="s">
        <v>158</v>
      </c>
      <c r="M51" s="89">
        <f>P46/O46</f>
        <v>0.69811320754716977</v>
      </c>
      <c r="N51" s="90"/>
    </row>
    <row r="52" spans="2:19" x14ac:dyDescent="0.25">
      <c r="B52" s="12"/>
      <c r="C52" s="35"/>
      <c r="D52" s="35"/>
      <c r="E52" s="35"/>
      <c r="F52" s="35"/>
      <c r="G52" s="35"/>
      <c r="H52" s="35"/>
      <c r="I52" s="35"/>
      <c r="J52" s="35"/>
      <c r="K52" s="35"/>
      <c r="L52" s="33"/>
      <c r="M52" s="33"/>
      <c r="N52" s="34"/>
    </row>
    <row r="53" spans="2:19" ht="15.75" x14ac:dyDescent="0.25">
      <c r="B53" s="99" t="s">
        <v>3</v>
      </c>
      <c r="C53" s="100"/>
      <c r="D53" s="100"/>
      <c r="E53" s="100"/>
      <c r="F53" s="100"/>
      <c r="G53" s="100"/>
      <c r="H53" s="100"/>
      <c r="I53" s="100"/>
      <c r="J53" s="100"/>
      <c r="K53" s="100"/>
      <c r="L53" s="43" t="s">
        <v>144</v>
      </c>
      <c r="M53" s="26" t="s">
        <v>0</v>
      </c>
      <c r="N53" s="27" t="s">
        <v>1</v>
      </c>
      <c r="O53" s="54" t="s">
        <v>152</v>
      </c>
    </row>
    <row r="54" spans="2:19" x14ac:dyDescent="0.25">
      <c r="B54" s="23" t="s">
        <v>79</v>
      </c>
      <c r="C54" s="35"/>
      <c r="D54" s="35"/>
      <c r="E54" s="35"/>
      <c r="F54" s="35"/>
      <c r="G54" s="35"/>
      <c r="H54" s="35"/>
      <c r="I54" s="35"/>
      <c r="J54" s="35"/>
      <c r="K54" s="35"/>
      <c r="L54" s="73" t="s">
        <v>132</v>
      </c>
      <c r="M54" s="73">
        <v>4</v>
      </c>
      <c r="N54" s="74">
        <v>1</v>
      </c>
      <c r="O54" s="52">
        <f>M54*N54</f>
        <v>4</v>
      </c>
      <c r="P54" s="52">
        <f>IF(L54="Oui",(M54*N54),(0))</f>
        <v>4</v>
      </c>
    </row>
    <row r="55" spans="2:19" x14ac:dyDescent="0.25">
      <c r="B55" s="13" t="s">
        <v>15</v>
      </c>
      <c r="C55" s="35"/>
      <c r="D55" s="35"/>
      <c r="E55" s="35"/>
      <c r="F55" s="35"/>
      <c r="G55" s="35"/>
      <c r="H55" s="35"/>
      <c r="I55" s="35"/>
      <c r="J55" s="35"/>
      <c r="K55" s="35"/>
      <c r="L55" s="73"/>
      <c r="M55" s="73"/>
      <c r="N55" s="74"/>
    </row>
    <row r="56" spans="2:19" x14ac:dyDescent="0.25">
      <c r="B56" s="23" t="s">
        <v>16</v>
      </c>
      <c r="C56" s="35"/>
      <c r="D56" s="35"/>
      <c r="E56" s="35"/>
      <c r="F56" s="35"/>
      <c r="G56" s="35"/>
      <c r="H56" s="35"/>
      <c r="I56" s="35"/>
      <c r="J56" s="35"/>
      <c r="K56" s="35"/>
      <c r="L56" s="73" t="s">
        <v>132</v>
      </c>
      <c r="M56" s="73">
        <v>4</v>
      </c>
      <c r="N56" s="74">
        <v>1</v>
      </c>
      <c r="O56" s="52">
        <f t="shared" ref="O56" si="4">M56*N56</f>
        <v>4</v>
      </c>
      <c r="P56" s="52">
        <f t="shared" ref="P56" si="5">IF(L56="Oui",(M56*N56),(0))</f>
        <v>4</v>
      </c>
    </row>
    <row r="57" spans="2:19" s="52" customFormat="1" hidden="1" x14ac:dyDescent="0.25"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61" t="s">
        <v>153</v>
      </c>
      <c r="M57" s="61">
        <f>SUM(M54:M56)</f>
        <v>8</v>
      </c>
      <c r="N57" s="62">
        <f>SUM(N54:N56)</f>
        <v>2</v>
      </c>
      <c r="O57" s="55">
        <f>SUM(O54:O56)</f>
        <v>8</v>
      </c>
      <c r="P57" s="55">
        <f>SUM(P54:P56)</f>
        <v>8</v>
      </c>
      <c r="Q57" s="63"/>
      <c r="R57" s="64"/>
      <c r="S57" s="64"/>
    </row>
    <row r="58" spans="2:19" s="52" customFormat="1" hidden="1" x14ac:dyDescent="0.25"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61" t="s">
        <v>154</v>
      </c>
      <c r="M58" s="61">
        <f>SUMSQ(M54:M56)</f>
        <v>32</v>
      </c>
      <c r="N58" s="62">
        <f>SUMSQ(N54:N56)</f>
        <v>2</v>
      </c>
      <c r="O58" s="55"/>
      <c r="P58" s="55"/>
      <c r="Q58" s="63"/>
      <c r="R58" s="64"/>
      <c r="S58" s="64"/>
    </row>
    <row r="59" spans="2:19" s="52" customFormat="1" hidden="1" x14ac:dyDescent="0.25"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61" t="s">
        <v>155</v>
      </c>
      <c r="M59" s="65">
        <f>M58/M57</f>
        <v>4</v>
      </c>
      <c r="N59" s="66">
        <f>N58/N57</f>
        <v>1</v>
      </c>
      <c r="O59" s="56"/>
      <c r="P59" s="55"/>
      <c r="Q59" s="63"/>
      <c r="R59" s="64"/>
      <c r="S59" s="64"/>
    </row>
    <row r="60" spans="2:19" s="52" customFormat="1" hidden="1" x14ac:dyDescent="0.25"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61" t="s">
        <v>156</v>
      </c>
      <c r="M60" s="65">
        <f>ROUNDUP(M59,0)</f>
        <v>4</v>
      </c>
      <c r="N60" s="66">
        <f>ROUNDUP(N59,0)</f>
        <v>1</v>
      </c>
      <c r="O60" s="55"/>
      <c r="P60" s="55"/>
      <c r="Q60" s="63"/>
      <c r="R60" s="64"/>
      <c r="S60" s="64"/>
    </row>
    <row r="61" spans="2:19" x14ac:dyDescent="0.25"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51" t="s">
        <v>157</v>
      </c>
      <c r="M61" s="91">
        <f>M60*N60</f>
        <v>4</v>
      </c>
      <c r="N61" s="92"/>
      <c r="O61" s="55"/>
      <c r="P61" s="55"/>
      <c r="Q61" s="47"/>
      <c r="R61" s="1"/>
      <c r="S61" s="1"/>
    </row>
    <row r="62" spans="2:19" x14ac:dyDescent="0.25"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51" t="s">
        <v>158</v>
      </c>
      <c r="M62" s="89">
        <f>P57/O57</f>
        <v>1</v>
      </c>
      <c r="N62" s="90"/>
    </row>
    <row r="63" spans="2:19" x14ac:dyDescent="0.25">
      <c r="B63" s="23"/>
      <c r="C63" s="35"/>
      <c r="D63" s="35"/>
      <c r="E63" s="35"/>
      <c r="F63" s="35"/>
      <c r="G63" s="35"/>
      <c r="H63" s="35"/>
      <c r="I63" s="35"/>
      <c r="J63" s="35"/>
      <c r="K63" s="35"/>
      <c r="L63" s="33"/>
      <c r="M63" s="33"/>
      <c r="N63" s="34"/>
    </row>
    <row r="64" spans="2:19" x14ac:dyDescent="0.25">
      <c r="B64" s="23"/>
      <c r="C64" s="35"/>
      <c r="D64" s="35"/>
      <c r="E64" s="35"/>
      <c r="F64" s="35"/>
      <c r="G64" s="35"/>
      <c r="H64" s="35"/>
      <c r="I64" s="35"/>
      <c r="J64" s="35"/>
      <c r="K64" s="35"/>
      <c r="L64" s="33"/>
      <c r="M64" s="33"/>
      <c r="N64" s="34"/>
    </row>
    <row r="65" spans="2:19" ht="21" x14ac:dyDescent="0.25">
      <c r="B65" s="108" t="s">
        <v>19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10"/>
      <c r="P65" s="57"/>
      <c r="Q65" s="2"/>
      <c r="R65" s="2"/>
      <c r="S65" s="2"/>
    </row>
    <row r="66" spans="2:19" s="2" customFormat="1" ht="15.75" x14ac:dyDescent="0.25">
      <c r="B66" s="99" t="s">
        <v>9</v>
      </c>
      <c r="C66" s="100"/>
      <c r="D66" s="100"/>
      <c r="E66" s="100"/>
      <c r="F66" s="100"/>
      <c r="G66" s="100"/>
      <c r="H66" s="100"/>
      <c r="I66" s="100"/>
      <c r="J66" s="100"/>
      <c r="K66" s="100"/>
      <c r="L66" s="43" t="s">
        <v>144</v>
      </c>
      <c r="M66" s="26" t="s">
        <v>0</v>
      </c>
      <c r="N66" s="27" t="s">
        <v>1</v>
      </c>
      <c r="O66" s="54" t="s">
        <v>152</v>
      </c>
      <c r="P66" s="52"/>
    </row>
    <row r="67" spans="2:19" s="2" customFormat="1" x14ac:dyDescent="0.25">
      <c r="B67" s="14" t="s">
        <v>135</v>
      </c>
      <c r="C67" s="15"/>
      <c r="D67" s="15"/>
      <c r="E67" s="15"/>
      <c r="F67" s="15"/>
      <c r="G67" s="15"/>
      <c r="H67" s="15"/>
      <c r="I67" s="15"/>
      <c r="J67" s="15"/>
      <c r="K67" s="36"/>
      <c r="L67" s="75" t="s">
        <v>132</v>
      </c>
      <c r="M67" s="76">
        <v>3</v>
      </c>
      <c r="N67" s="77">
        <v>1</v>
      </c>
      <c r="O67" s="52">
        <f>M67*N67</f>
        <v>3</v>
      </c>
      <c r="P67" s="52">
        <f>IF(L67="Oui",(M67*N67),(0))</f>
        <v>3</v>
      </c>
    </row>
    <row r="68" spans="2:19" s="2" customFormat="1" x14ac:dyDescent="0.25">
      <c r="B68" s="14" t="s">
        <v>145</v>
      </c>
      <c r="C68" s="15"/>
      <c r="D68" s="15"/>
      <c r="E68" s="15"/>
      <c r="F68" s="15"/>
      <c r="G68" s="15"/>
      <c r="H68" s="15"/>
      <c r="I68" s="15"/>
      <c r="J68" s="15"/>
      <c r="K68" s="36"/>
      <c r="L68" s="75" t="s">
        <v>132</v>
      </c>
      <c r="M68" s="76">
        <v>3</v>
      </c>
      <c r="N68" s="77">
        <v>1</v>
      </c>
      <c r="O68" s="52">
        <f t="shared" ref="O68:O78" si="6">M68*N68</f>
        <v>3</v>
      </c>
      <c r="P68" s="52">
        <f t="shared" ref="P68:P78" si="7">IF(L68="Oui",(M68*N68),(0))</f>
        <v>3</v>
      </c>
    </row>
    <row r="69" spans="2:19" s="2" customFormat="1" x14ac:dyDescent="0.25">
      <c r="B69" s="22" t="s">
        <v>80</v>
      </c>
      <c r="C69" s="16"/>
      <c r="D69" s="16"/>
      <c r="E69" s="16"/>
      <c r="F69" s="16"/>
      <c r="G69" s="16"/>
      <c r="H69" s="16"/>
      <c r="I69" s="16"/>
      <c r="J69" s="16"/>
      <c r="K69" s="31"/>
      <c r="L69" s="76" t="s">
        <v>132</v>
      </c>
      <c r="M69" s="76">
        <v>3</v>
      </c>
      <c r="N69" s="77">
        <v>1</v>
      </c>
      <c r="O69" s="52">
        <f t="shared" si="6"/>
        <v>3</v>
      </c>
      <c r="P69" s="52">
        <f t="shared" si="7"/>
        <v>3</v>
      </c>
    </row>
    <row r="70" spans="2:19" s="2" customFormat="1" x14ac:dyDescent="0.25">
      <c r="B70" s="17" t="s">
        <v>23</v>
      </c>
      <c r="C70" s="16"/>
      <c r="D70" s="16"/>
      <c r="E70" s="16"/>
      <c r="F70" s="16"/>
      <c r="G70" s="16"/>
      <c r="H70" s="16"/>
      <c r="I70" s="16"/>
      <c r="J70" s="16"/>
      <c r="K70" s="31"/>
      <c r="L70" s="76"/>
      <c r="M70" s="76"/>
      <c r="N70" s="77"/>
      <c r="O70" s="52">
        <f t="shared" si="6"/>
        <v>0</v>
      </c>
      <c r="P70" s="52">
        <f t="shared" si="7"/>
        <v>0</v>
      </c>
    </row>
    <row r="71" spans="2:19" s="2" customFormat="1" x14ac:dyDescent="0.25">
      <c r="B71" s="17" t="s">
        <v>6</v>
      </c>
      <c r="C71" s="16"/>
      <c r="D71" s="16"/>
      <c r="E71" s="16"/>
      <c r="F71" s="16"/>
      <c r="G71" s="16"/>
      <c r="H71" s="16"/>
      <c r="I71" s="16"/>
      <c r="J71" s="16"/>
      <c r="K71" s="31"/>
      <c r="L71" s="76"/>
      <c r="M71" s="76"/>
      <c r="N71" s="77"/>
      <c r="O71" s="52">
        <f t="shared" si="6"/>
        <v>0</v>
      </c>
      <c r="P71" s="52">
        <f t="shared" si="7"/>
        <v>0</v>
      </c>
    </row>
    <row r="72" spans="2:19" s="2" customFormat="1" x14ac:dyDescent="0.25">
      <c r="B72" s="17" t="s">
        <v>24</v>
      </c>
      <c r="C72" s="16"/>
      <c r="D72" s="16"/>
      <c r="E72" s="16"/>
      <c r="F72" s="16"/>
      <c r="G72" s="16"/>
      <c r="H72" s="16"/>
      <c r="I72" s="16"/>
      <c r="J72" s="16"/>
      <c r="K72" s="31"/>
      <c r="L72" s="76"/>
      <c r="M72" s="76"/>
      <c r="N72" s="77"/>
      <c r="O72" s="52">
        <f t="shared" si="6"/>
        <v>0</v>
      </c>
      <c r="P72" s="52">
        <f t="shared" si="7"/>
        <v>0</v>
      </c>
      <c r="Q72" s="3"/>
      <c r="R72" s="3"/>
      <c r="S72" s="3"/>
    </row>
    <row r="73" spans="2:19" x14ac:dyDescent="0.25">
      <c r="B73" s="14" t="s">
        <v>81</v>
      </c>
      <c r="C73" s="39"/>
      <c r="D73" s="39"/>
      <c r="E73" s="39"/>
      <c r="F73" s="39"/>
      <c r="G73" s="39"/>
      <c r="H73" s="39"/>
      <c r="I73" s="39"/>
      <c r="J73" s="39"/>
      <c r="K73" s="39"/>
      <c r="L73" s="78" t="s">
        <v>133</v>
      </c>
      <c r="M73" s="73">
        <v>2</v>
      </c>
      <c r="N73" s="74">
        <v>1</v>
      </c>
      <c r="O73" s="52">
        <f t="shared" si="6"/>
        <v>2</v>
      </c>
      <c r="P73" s="52">
        <f t="shared" si="7"/>
        <v>0</v>
      </c>
      <c r="Q73" s="2"/>
      <c r="R73" s="2"/>
      <c r="S73" s="2"/>
    </row>
    <row r="74" spans="2:19" s="2" customFormat="1" x14ac:dyDescent="0.25">
      <c r="B74" s="14" t="s">
        <v>82</v>
      </c>
      <c r="C74" s="15"/>
      <c r="D74" s="15"/>
      <c r="E74" s="15"/>
      <c r="F74" s="15"/>
      <c r="G74" s="15"/>
      <c r="H74" s="15"/>
      <c r="I74" s="15"/>
      <c r="J74" s="15"/>
      <c r="K74" s="36"/>
      <c r="L74" s="75" t="s">
        <v>133</v>
      </c>
      <c r="M74" s="76">
        <v>2</v>
      </c>
      <c r="N74" s="77">
        <v>1</v>
      </c>
      <c r="O74" s="52">
        <f t="shared" si="6"/>
        <v>2</v>
      </c>
      <c r="P74" s="52">
        <f t="shared" si="7"/>
        <v>0</v>
      </c>
    </row>
    <row r="75" spans="2:19" s="2" customFormat="1" x14ac:dyDescent="0.25">
      <c r="B75" s="14" t="s">
        <v>83</v>
      </c>
      <c r="C75" s="15"/>
      <c r="D75" s="15"/>
      <c r="E75" s="15"/>
      <c r="F75" s="15"/>
      <c r="G75" s="15"/>
      <c r="H75" s="15"/>
      <c r="I75" s="15"/>
      <c r="J75" s="15"/>
      <c r="K75" s="36"/>
      <c r="L75" s="75" t="s">
        <v>132</v>
      </c>
      <c r="M75" s="76">
        <v>3</v>
      </c>
      <c r="N75" s="77">
        <v>1</v>
      </c>
      <c r="O75" s="52">
        <f t="shared" si="6"/>
        <v>3</v>
      </c>
      <c r="P75" s="52">
        <f t="shared" si="7"/>
        <v>3</v>
      </c>
    </row>
    <row r="76" spans="2:19" s="2" customFormat="1" x14ac:dyDescent="0.25">
      <c r="B76" s="14" t="s">
        <v>84</v>
      </c>
      <c r="C76" s="15"/>
      <c r="D76" s="15"/>
      <c r="E76" s="15"/>
      <c r="F76" s="15"/>
      <c r="G76" s="15"/>
      <c r="H76" s="15"/>
      <c r="I76" s="15"/>
      <c r="J76" s="15"/>
      <c r="K76" s="36"/>
      <c r="L76" s="75" t="s">
        <v>133</v>
      </c>
      <c r="M76" s="76">
        <v>1</v>
      </c>
      <c r="N76" s="77">
        <v>1</v>
      </c>
      <c r="O76" s="52">
        <f t="shared" si="6"/>
        <v>1</v>
      </c>
      <c r="P76" s="52">
        <f t="shared" si="7"/>
        <v>0</v>
      </c>
    </row>
    <row r="77" spans="2:19" s="2" customFormat="1" x14ac:dyDescent="0.25">
      <c r="B77" s="14" t="s">
        <v>85</v>
      </c>
      <c r="C77" s="15"/>
      <c r="D77" s="15"/>
      <c r="E77" s="15"/>
      <c r="F77" s="15"/>
      <c r="G77" s="15"/>
      <c r="H77" s="15"/>
      <c r="I77" s="15"/>
      <c r="J77" s="15"/>
      <c r="K77" s="36"/>
      <c r="L77" s="75" t="s">
        <v>132</v>
      </c>
      <c r="M77" s="76">
        <v>3</v>
      </c>
      <c r="N77" s="77">
        <v>1</v>
      </c>
      <c r="O77" s="52">
        <f t="shared" si="6"/>
        <v>3</v>
      </c>
      <c r="P77" s="52">
        <f t="shared" si="7"/>
        <v>3</v>
      </c>
    </row>
    <row r="78" spans="2:19" s="2" customFormat="1" x14ac:dyDescent="0.25">
      <c r="B78" s="14" t="s">
        <v>42</v>
      </c>
      <c r="C78" s="15"/>
      <c r="D78" s="15"/>
      <c r="E78" s="15"/>
      <c r="F78" s="15"/>
      <c r="G78" s="15"/>
      <c r="H78" s="15"/>
      <c r="I78" s="15"/>
      <c r="J78" s="15"/>
      <c r="K78" s="36"/>
      <c r="L78" s="75" t="s">
        <v>132</v>
      </c>
      <c r="M78" s="76">
        <v>1</v>
      </c>
      <c r="N78" s="77">
        <v>4</v>
      </c>
      <c r="O78" s="52">
        <f t="shared" si="6"/>
        <v>4</v>
      </c>
      <c r="P78" s="52">
        <f t="shared" si="7"/>
        <v>4</v>
      </c>
      <c r="Q78" s="3"/>
      <c r="R78" s="3"/>
      <c r="S78" s="3"/>
    </row>
    <row r="79" spans="2:19" s="52" customFormat="1" hidden="1" x14ac:dyDescent="0.25">
      <c r="B79" s="58"/>
      <c r="C79" s="59"/>
      <c r="D79" s="59"/>
      <c r="E79" s="59"/>
      <c r="F79" s="59"/>
      <c r="G79" s="59"/>
      <c r="H79" s="59"/>
      <c r="I79" s="59"/>
      <c r="J79" s="59"/>
      <c r="K79" s="59"/>
      <c r="L79" s="61" t="s">
        <v>153</v>
      </c>
      <c r="M79" s="61">
        <f>SUM(M67:M78)</f>
        <v>21</v>
      </c>
      <c r="N79" s="62">
        <f>SUM(N67:N78)</f>
        <v>12</v>
      </c>
      <c r="O79" s="55">
        <f>SUM(O67:O78)</f>
        <v>24</v>
      </c>
      <c r="P79" s="55">
        <f>SUM(P67:P78)</f>
        <v>19</v>
      </c>
      <c r="Q79" s="63"/>
      <c r="R79" s="64"/>
      <c r="S79" s="64"/>
    </row>
    <row r="80" spans="2:19" s="52" customFormat="1" hidden="1" x14ac:dyDescent="0.25">
      <c r="B80" s="58"/>
      <c r="C80" s="59"/>
      <c r="D80" s="59"/>
      <c r="E80" s="59"/>
      <c r="F80" s="59"/>
      <c r="G80" s="59"/>
      <c r="H80" s="59"/>
      <c r="I80" s="59"/>
      <c r="J80" s="59"/>
      <c r="K80" s="59"/>
      <c r="L80" s="61" t="s">
        <v>154</v>
      </c>
      <c r="M80" s="61">
        <f>SUMSQ(M67:M78)</f>
        <v>55</v>
      </c>
      <c r="N80" s="62">
        <f>SUMSQ(N67:N78)</f>
        <v>24</v>
      </c>
      <c r="O80" s="55"/>
      <c r="P80" s="55"/>
      <c r="Q80" s="63"/>
      <c r="R80" s="64"/>
      <c r="S80" s="64"/>
    </row>
    <row r="81" spans="2:19" s="52" customFormat="1" hidden="1" x14ac:dyDescent="0.25"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61" t="s">
        <v>155</v>
      </c>
      <c r="M81" s="65">
        <f>M80/M79</f>
        <v>2.6190476190476191</v>
      </c>
      <c r="N81" s="66">
        <f>N80/N79</f>
        <v>2</v>
      </c>
      <c r="O81" s="56"/>
      <c r="P81" s="55"/>
      <c r="Q81" s="63"/>
      <c r="R81" s="64"/>
      <c r="S81" s="64"/>
    </row>
    <row r="82" spans="2:19" s="52" customFormat="1" hidden="1" x14ac:dyDescent="0.25">
      <c r="B82" s="58"/>
      <c r="C82" s="59"/>
      <c r="D82" s="59"/>
      <c r="E82" s="59"/>
      <c r="F82" s="59"/>
      <c r="G82" s="59"/>
      <c r="H82" s="59"/>
      <c r="I82" s="59"/>
      <c r="J82" s="59"/>
      <c r="K82" s="59"/>
      <c r="L82" s="61" t="s">
        <v>156</v>
      </c>
      <c r="M82" s="65">
        <f>ROUNDUP(M81,0)</f>
        <v>3</v>
      </c>
      <c r="N82" s="66">
        <f>ROUNDUP(N81,0)</f>
        <v>2</v>
      </c>
      <c r="O82" s="55"/>
      <c r="P82" s="55"/>
      <c r="Q82" s="63"/>
      <c r="R82" s="64"/>
      <c r="S82" s="64"/>
    </row>
    <row r="83" spans="2:19" x14ac:dyDescent="0.25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51" t="s">
        <v>157</v>
      </c>
      <c r="M83" s="91">
        <f>M82*N82</f>
        <v>6</v>
      </c>
      <c r="N83" s="92"/>
      <c r="O83" s="55"/>
      <c r="P83" s="55"/>
      <c r="Q83" s="47"/>
      <c r="R83" s="1"/>
      <c r="S83" s="1"/>
    </row>
    <row r="84" spans="2:19" x14ac:dyDescent="0.25"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51" t="s">
        <v>158</v>
      </c>
      <c r="M84" s="89">
        <f>P79/O79</f>
        <v>0.79166666666666663</v>
      </c>
      <c r="N84" s="90"/>
    </row>
    <row r="85" spans="2:19" x14ac:dyDescent="0.25">
      <c r="B85" s="40"/>
      <c r="C85" s="39"/>
      <c r="D85" s="39"/>
      <c r="E85" s="39"/>
      <c r="F85" s="39"/>
      <c r="G85" s="39"/>
      <c r="H85" s="39"/>
      <c r="I85" s="39"/>
      <c r="J85" s="39"/>
      <c r="K85" s="39"/>
      <c r="L85" s="46"/>
      <c r="M85" s="33"/>
      <c r="N85" s="34"/>
      <c r="P85" s="57"/>
      <c r="Q85" s="2"/>
      <c r="R85" s="2"/>
      <c r="S85" s="2"/>
    </row>
    <row r="86" spans="2:19" s="2" customFormat="1" ht="15.75" x14ac:dyDescent="0.25">
      <c r="B86" s="101" t="s">
        <v>11</v>
      </c>
      <c r="C86" s="102"/>
      <c r="D86" s="102"/>
      <c r="E86" s="102"/>
      <c r="F86" s="102"/>
      <c r="G86" s="102"/>
      <c r="H86" s="102"/>
      <c r="I86" s="102"/>
      <c r="J86" s="102"/>
      <c r="K86" s="102"/>
      <c r="L86" s="44" t="s">
        <v>144</v>
      </c>
      <c r="M86" s="26" t="s">
        <v>0</v>
      </c>
      <c r="N86" s="27" t="s">
        <v>1</v>
      </c>
      <c r="O86" s="54" t="s">
        <v>152</v>
      </c>
      <c r="P86" s="52"/>
    </row>
    <row r="87" spans="2:19" s="2" customFormat="1" ht="15.75" x14ac:dyDescent="0.25">
      <c r="B87" s="14" t="s">
        <v>86</v>
      </c>
      <c r="C87" s="18"/>
      <c r="D87" s="18"/>
      <c r="E87" s="18"/>
      <c r="F87" s="18"/>
      <c r="G87" s="18"/>
      <c r="H87" s="18"/>
      <c r="I87" s="18"/>
      <c r="J87" s="18"/>
      <c r="K87" s="36"/>
      <c r="L87" s="75" t="s">
        <v>132</v>
      </c>
      <c r="M87" s="76">
        <v>3</v>
      </c>
      <c r="N87" s="77">
        <v>1</v>
      </c>
      <c r="O87" s="52">
        <f>M87*N87</f>
        <v>3</v>
      </c>
      <c r="P87" s="52">
        <f>IF(L87="Oui",(M87*N87),(0))</f>
        <v>3</v>
      </c>
    </row>
    <row r="88" spans="2:19" s="2" customFormat="1" ht="15.75" x14ac:dyDescent="0.25">
      <c r="B88" s="19" t="s">
        <v>137</v>
      </c>
      <c r="C88" s="18"/>
      <c r="D88" s="18"/>
      <c r="E88" s="18"/>
      <c r="F88" s="18"/>
      <c r="G88" s="18"/>
      <c r="H88" s="18"/>
      <c r="I88" s="18"/>
      <c r="J88" s="18"/>
      <c r="K88" s="36"/>
      <c r="L88" s="75"/>
      <c r="M88" s="76"/>
      <c r="N88" s="77"/>
      <c r="O88" s="52">
        <f t="shared" ref="O88:O97" si="8">M88*N88</f>
        <v>0</v>
      </c>
      <c r="P88" s="52">
        <f t="shared" ref="P88:P97" si="9">IF(L88="Oui",(M88*N88),(0))</f>
        <v>0</v>
      </c>
    </row>
    <row r="89" spans="2:19" s="2" customFormat="1" ht="15.75" x14ac:dyDescent="0.25">
      <c r="B89" s="20" t="s">
        <v>138</v>
      </c>
      <c r="C89" s="21"/>
      <c r="D89" s="21"/>
      <c r="E89" s="21"/>
      <c r="F89" s="21"/>
      <c r="G89" s="21"/>
      <c r="H89" s="21"/>
      <c r="I89" s="21"/>
      <c r="J89" s="21"/>
      <c r="K89" s="31"/>
      <c r="L89" s="76"/>
      <c r="M89" s="76"/>
      <c r="N89" s="77"/>
      <c r="O89" s="52">
        <f t="shared" si="8"/>
        <v>0</v>
      </c>
      <c r="P89" s="52">
        <f t="shared" si="9"/>
        <v>0</v>
      </c>
      <c r="Q89" s="3"/>
      <c r="R89" s="3"/>
      <c r="S89" s="3"/>
    </row>
    <row r="90" spans="2:19" x14ac:dyDescent="0.25">
      <c r="B90" s="23" t="s">
        <v>87</v>
      </c>
      <c r="C90" s="35"/>
      <c r="D90" s="35"/>
      <c r="E90" s="35"/>
      <c r="F90" s="35"/>
      <c r="G90" s="35"/>
      <c r="H90" s="35"/>
      <c r="I90" s="35"/>
      <c r="J90" s="35"/>
      <c r="K90" s="35"/>
      <c r="L90" s="73" t="s">
        <v>132</v>
      </c>
      <c r="M90" s="73">
        <v>2</v>
      </c>
      <c r="N90" s="74">
        <v>1</v>
      </c>
      <c r="O90" s="52">
        <f t="shared" si="8"/>
        <v>2</v>
      </c>
      <c r="P90" s="52">
        <f t="shared" si="9"/>
        <v>2</v>
      </c>
    </row>
    <row r="91" spans="2:19" x14ac:dyDescent="0.25">
      <c r="B91" s="23" t="s">
        <v>88</v>
      </c>
      <c r="C91" s="35"/>
      <c r="D91" s="35"/>
      <c r="E91" s="35"/>
      <c r="F91" s="35"/>
      <c r="G91" s="35"/>
      <c r="H91" s="35"/>
      <c r="I91" s="35"/>
      <c r="J91" s="35"/>
      <c r="K91" s="35"/>
      <c r="L91" s="73" t="s">
        <v>132</v>
      </c>
      <c r="M91" s="73">
        <v>2</v>
      </c>
      <c r="N91" s="74">
        <v>1</v>
      </c>
      <c r="O91" s="52">
        <f t="shared" si="8"/>
        <v>2</v>
      </c>
      <c r="P91" s="52">
        <f t="shared" si="9"/>
        <v>2</v>
      </c>
    </row>
    <row r="92" spans="2:19" x14ac:dyDescent="0.25">
      <c r="B92" s="13" t="s">
        <v>142</v>
      </c>
      <c r="C92" s="35"/>
      <c r="D92" s="35"/>
      <c r="E92" s="35"/>
      <c r="F92" s="35"/>
      <c r="G92" s="35"/>
      <c r="H92" s="35"/>
      <c r="I92" s="35"/>
      <c r="J92" s="35"/>
      <c r="K92" s="35"/>
      <c r="L92" s="73"/>
      <c r="M92" s="73"/>
      <c r="N92" s="74"/>
      <c r="O92" s="52">
        <f t="shared" si="8"/>
        <v>0</v>
      </c>
      <c r="P92" s="52">
        <f t="shared" si="9"/>
        <v>0</v>
      </c>
    </row>
    <row r="93" spans="2:19" x14ac:dyDescent="0.25">
      <c r="B93" s="23" t="s">
        <v>89</v>
      </c>
      <c r="C93" s="35"/>
      <c r="D93" s="35"/>
      <c r="E93" s="35"/>
      <c r="F93" s="35"/>
      <c r="G93" s="35"/>
      <c r="H93" s="35"/>
      <c r="I93" s="35"/>
      <c r="J93" s="35"/>
      <c r="K93" s="35"/>
      <c r="L93" s="73" t="s">
        <v>132</v>
      </c>
      <c r="M93" s="73">
        <v>2</v>
      </c>
      <c r="N93" s="74">
        <v>1</v>
      </c>
      <c r="O93" s="52">
        <f t="shared" si="8"/>
        <v>2</v>
      </c>
      <c r="P93" s="52">
        <f t="shared" si="9"/>
        <v>2</v>
      </c>
    </row>
    <row r="94" spans="2:19" x14ac:dyDescent="0.25">
      <c r="B94" s="23" t="s">
        <v>140</v>
      </c>
      <c r="C94" s="35"/>
      <c r="D94" s="35"/>
      <c r="E94" s="35"/>
      <c r="F94" s="35"/>
      <c r="G94" s="35"/>
      <c r="H94" s="35"/>
      <c r="I94" s="35"/>
      <c r="J94" s="35"/>
      <c r="K94" s="35"/>
      <c r="L94" s="73" t="s">
        <v>132</v>
      </c>
      <c r="M94" s="73">
        <v>3</v>
      </c>
      <c r="N94" s="74">
        <v>2</v>
      </c>
      <c r="O94" s="52">
        <f t="shared" si="8"/>
        <v>6</v>
      </c>
      <c r="P94" s="52">
        <f t="shared" si="9"/>
        <v>6</v>
      </c>
    </row>
    <row r="95" spans="2:19" x14ac:dyDescent="0.25">
      <c r="B95" s="13" t="s">
        <v>141</v>
      </c>
      <c r="C95" s="35"/>
      <c r="D95" s="35"/>
      <c r="E95" s="35"/>
      <c r="F95" s="35"/>
      <c r="G95" s="35"/>
      <c r="H95" s="35"/>
      <c r="I95" s="35"/>
      <c r="J95" s="35"/>
      <c r="K95" s="35"/>
      <c r="L95" s="73"/>
      <c r="M95" s="73"/>
      <c r="N95" s="74"/>
      <c r="O95" s="52">
        <f t="shared" si="8"/>
        <v>0</v>
      </c>
      <c r="P95" s="52">
        <f t="shared" si="9"/>
        <v>0</v>
      </c>
    </row>
    <row r="96" spans="2:19" x14ac:dyDescent="0.25">
      <c r="B96" s="23" t="s">
        <v>139</v>
      </c>
      <c r="C96" s="35"/>
      <c r="D96" s="35"/>
      <c r="E96" s="35"/>
      <c r="F96" s="35"/>
      <c r="G96" s="35"/>
      <c r="H96" s="35"/>
      <c r="I96" s="35"/>
      <c r="J96" s="35"/>
      <c r="K96" s="35"/>
      <c r="L96" s="73" t="s">
        <v>132</v>
      </c>
      <c r="M96" s="73">
        <v>2</v>
      </c>
      <c r="N96" s="74">
        <v>2</v>
      </c>
      <c r="O96" s="52">
        <f t="shared" si="8"/>
        <v>4</v>
      </c>
      <c r="P96" s="52">
        <f t="shared" si="9"/>
        <v>4</v>
      </c>
    </row>
    <row r="97" spans="2:19" x14ac:dyDescent="0.25">
      <c r="B97" s="23" t="s">
        <v>90</v>
      </c>
      <c r="C97" s="35"/>
      <c r="D97" s="35"/>
      <c r="E97" s="35"/>
      <c r="F97" s="35"/>
      <c r="G97" s="35"/>
      <c r="H97" s="35"/>
      <c r="I97" s="35"/>
      <c r="J97" s="35"/>
      <c r="K97" s="35"/>
      <c r="L97" s="73" t="s">
        <v>132</v>
      </c>
      <c r="M97" s="73">
        <v>4</v>
      </c>
      <c r="N97" s="74">
        <v>3</v>
      </c>
      <c r="O97" s="52">
        <f t="shared" si="8"/>
        <v>12</v>
      </c>
      <c r="P97" s="52">
        <f t="shared" si="9"/>
        <v>12</v>
      </c>
    </row>
    <row r="98" spans="2:19" s="52" customFormat="1" hidden="1" x14ac:dyDescent="0.25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61" t="s">
        <v>153</v>
      </c>
      <c r="M98" s="61">
        <f>SUM(M87:M97)</f>
        <v>18</v>
      </c>
      <c r="N98" s="62">
        <f>SUM(N87:N97)</f>
        <v>11</v>
      </c>
      <c r="O98" s="55">
        <f>SUM(O86:O97)</f>
        <v>31</v>
      </c>
      <c r="P98" s="55">
        <f>SUM(P86:P97)</f>
        <v>31</v>
      </c>
      <c r="Q98" s="63"/>
      <c r="R98" s="64"/>
      <c r="S98" s="64"/>
    </row>
    <row r="99" spans="2:19" s="52" customFormat="1" hidden="1" x14ac:dyDescent="0.25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61" t="s">
        <v>154</v>
      </c>
      <c r="M99" s="61">
        <f>SUMSQ(M87:M97)</f>
        <v>50</v>
      </c>
      <c r="N99" s="62">
        <f>SUMSQ(N87:N97)</f>
        <v>21</v>
      </c>
      <c r="O99" s="55"/>
      <c r="P99" s="55"/>
      <c r="Q99" s="63"/>
      <c r="R99" s="64"/>
      <c r="S99" s="64"/>
    </row>
    <row r="100" spans="2:19" s="52" customFormat="1" hidden="1" x14ac:dyDescent="0.25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61" t="s">
        <v>155</v>
      </c>
      <c r="M100" s="65">
        <f>M99/M98</f>
        <v>2.7777777777777777</v>
      </c>
      <c r="N100" s="66">
        <f>N99/N98</f>
        <v>1.9090909090909092</v>
      </c>
      <c r="O100" s="56"/>
      <c r="P100" s="55"/>
      <c r="Q100" s="63"/>
      <c r="R100" s="64"/>
      <c r="S100" s="64"/>
    </row>
    <row r="101" spans="2:19" s="52" customFormat="1" hidden="1" x14ac:dyDescent="0.25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61" t="s">
        <v>156</v>
      </c>
      <c r="M101" s="65">
        <f>ROUNDUP(M100,0)</f>
        <v>3</v>
      </c>
      <c r="N101" s="66">
        <f>ROUNDUP(N100,0)</f>
        <v>2</v>
      </c>
      <c r="O101" s="55"/>
      <c r="P101" s="55"/>
      <c r="Q101" s="63"/>
      <c r="R101" s="64"/>
      <c r="S101" s="64"/>
    </row>
    <row r="102" spans="2:19" x14ac:dyDescent="0.25"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51" t="s">
        <v>157</v>
      </c>
      <c r="M102" s="91">
        <f>M101*N101</f>
        <v>6</v>
      </c>
      <c r="N102" s="92"/>
      <c r="O102" s="55"/>
      <c r="P102" s="55"/>
      <c r="Q102" s="47"/>
      <c r="R102" s="1"/>
      <c r="S102" s="1"/>
    </row>
    <row r="103" spans="2:19" x14ac:dyDescent="0.25"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51" t="s">
        <v>158</v>
      </c>
      <c r="M103" s="89">
        <f>P98/O98</f>
        <v>1</v>
      </c>
      <c r="N103" s="90"/>
    </row>
    <row r="104" spans="2:19" x14ac:dyDescent="0.25">
      <c r="B104" s="23"/>
      <c r="C104" s="35"/>
      <c r="D104" s="35"/>
      <c r="E104" s="35"/>
      <c r="F104" s="35"/>
      <c r="G104" s="35"/>
      <c r="H104" s="35"/>
      <c r="I104" s="35"/>
      <c r="J104" s="35"/>
      <c r="K104" s="35"/>
      <c r="L104" s="33"/>
      <c r="M104" s="33"/>
      <c r="N104" s="34"/>
    </row>
    <row r="105" spans="2:19" ht="15.75" x14ac:dyDescent="0.25">
      <c r="B105" s="99" t="s">
        <v>49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43" t="s">
        <v>144</v>
      </c>
      <c r="M105" s="26" t="s">
        <v>0</v>
      </c>
      <c r="N105" s="27" t="s">
        <v>1</v>
      </c>
      <c r="O105" s="54" t="s">
        <v>152</v>
      </c>
      <c r="Q105" s="2"/>
      <c r="R105" s="2"/>
      <c r="S105" s="2"/>
    </row>
    <row r="106" spans="2:19" s="2" customFormat="1" x14ac:dyDescent="0.25">
      <c r="B106" s="22" t="s">
        <v>91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76" t="s">
        <v>132</v>
      </c>
      <c r="M106" s="76">
        <v>2</v>
      </c>
      <c r="N106" s="77">
        <v>1</v>
      </c>
      <c r="O106" s="52">
        <f>M106*N106</f>
        <v>2</v>
      </c>
      <c r="P106" s="52">
        <f>IF(L106="Oui",(M106*N106),(0))</f>
        <v>2</v>
      </c>
    </row>
    <row r="107" spans="2:19" s="2" customFormat="1" x14ac:dyDescent="0.25">
      <c r="B107" s="22" t="s">
        <v>92</v>
      </c>
      <c r="C107" s="16"/>
      <c r="D107" s="16"/>
      <c r="E107" s="16"/>
      <c r="F107" s="16"/>
      <c r="G107" s="16"/>
      <c r="H107" s="16"/>
      <c r="I107" s="16"/>
      <c r="J107" s="16"/>
      <c r="K107" s="31"/>
      <c r="L107" s="76" t="s">
        <v>132</v>
      </c>
      <c r="M107" s="76">
        <v>3</v>
      </c>
      <c r="N107" s="77">
        <v>1</v>
      </c>
      <c r="O107" s="52">
        <f t="shared" ref="O107:O115" si="10">M107*N107</f>
        <v>3</v>
      </c>
      <c r="P107" s="52">
        <f t="shared" ref="P107:P115" si="11">IF(L107="Oui",(M107*N107),(0))</f>
        <v>3</v>
      </c>
    </row>
    <row r="108" spans="2:19" s="2" customFormat="1" x14ac:dyDescent="0.25">
      <c r="B108" s="17" t="s">
        <v>6</v>
      </c>
      <c r="C108" s="16"/>
      <c r="D108" s="16"/>
      <c r="E108" s="16"/>
      <c r="F108" s="16"/>
      <c r="G108" s="16"/>
      <c r="H108" s="16"/>
      <c r="I108" s="16"/>
      <c r="J108" s="16"/>
      <c r="K108" s="31"/>
      <c r="L108" s="76"/>
      <c r="M108" s="76"/>
      <c r="N108" s="77"/>
      <c r="O108" s="52">
        <f t="shared" si="10"/>
        <v>0</v>
      </c>
      <c r="P108" s="52">
        <f t="shared" si="11"/>
        <v>0</v>
      </c>
    </row>
    <row r="109" spans="2:19" s="2" customFormat="1" x14ac:dyDescent="0.25">
      <c r="B109" s="17" t="s">
        <v>7</v>
      </c>
      <c r="C109" s="16"/>
      <c r="D109" s="16"/>
      <c r="E109" s="16"/>
      <c r="F109" s="16"/>
      <c r="G109" s="16"/>
      <c r="H109" s="16"/>
      <c r="I109" s="16"/>
      <c r="J109" s="16"/>
      <c r="K109" s="31"/>
      <c r="L109" s="76"/>
      <c r="M109" s="76"/>
      <c r="N109" s="77"/>
      <c r="O109" s="52">
        <f t="shared" si="10"/>
        <v>0</v>
      </c>
      <c r="P109" s="52">
        <f t="shared" si="11"/>
        <v>0</v>
      </c>
    </row>
    <row r="110" spans="2:19" s="2" customFormat="1" x14ac:dyDescent="0.25">
      <c r="B110" s="17" t="s">
        <v>8</v>
      </c>
      <c r="C110" s="16"/>
      <c r="D110" s="16"/>
      <c r="E110" s="16"/>
      <c r="F110" s="16"/>
      <c r="G110" s="16"/>
      <c r="H110" s="16"/>
      <c r="I110" s="16"/>
      <c r="J110" s="16"/>
      <c r="K110" s="31"/>
      <c r="L110" s="76"/>
      <c r="M110" s="76"/>
      <c r="N110" s="77"/>
      <c r="O110" s="52">
        <f t="shared" si="10"/>
        <v>0</v>
      </c>
      <c r="P110" s="52">
        <f t="shared" si="11"/>
        <v>0</v>
      </c>
    </row>
    <row r="111" spans="2:19" s="2" customFormat="1" x14ac:dyDescent="0.25">
      <c r="B111" s="17" t="s">
        <v>20</v>
      </c>
      <c r="C111" s="16"/>
      <c r="D111" s="16"/>
      <c r="E111" s="16"/>
      <c r="F111" s="16"/>
      <c r="G111" s="16"/>
      <c r="H111" s="16"/>
      <c r="I111" s="16"/>
      <c r="J111" s="16"/>
      <c r="K111" s="31"/>
      <c r="L111" s="76"/>
      <c r="M111" s="76"/>
      <c r="N111" s="77"/>
      <c r="O111" s="52">
        <f t="shared" si="10"/>
        <v>0</v>
      </c>
      <c r="P111" s="52">
        <f t="shared" si="11"/>
        <v>0</v>
      </c>
    </row>
    <row r="112" spans="2:19" s="2" customFormat="1" x14ac:dyDescent="0.25">
      <c r="B112" s="22" t="s">
        <v>48</v>
      </c>
      <c r="C112" s="16"/>
      <c r="D112" s="16"/>
      <c r="E112" s="16"/>
      <c r="F112" s="16"/>
      <c r="G112" s="16"/>
      <c r="H112" s="16"/>
      <c r="I112" s="16"/>
      <c r="J112" s="16"/>
      <c r="K112" s="31"/>
      <c r="L112" s="76" t="s">
        <v>132</v>
      </c>
      <c r="M112" s="76">
        <v>2</v>
      </c>
      <c r="N112" s="77">
        <v>1</v>
      </c>
      <c r="O112" s="52">
        <f t="shared" si="10"/>
        <v>2</v>
      </c>
      <c r="P112" s="52">
        <f t="shared" si="11"/>
        <v>2</v>
      </c>
    </row>
    <row r="113" spans="2:19" s="2" customFormat="1" x14ac:dyDescent="0.25">
      <c r="B113" s="22" t="s">
        <v>93</v>
      </c>
      <c r="C113" s="16"/>
      <c r="D113" s="16"/>
      <c r="E113" s="16"/>
      <c r="F113" s="16"/>
      <c r="G113" s="16"/>
      <c r="H113" s="16"/>
      <c r="I113" s="16"/>
      <c r="J113" s="16"/>
      <c r="K113" s="31"/>
      <c r="L113" s="76" t="s">
        <v>132</v>
      </c>
      <c r="M113" s="76">
        <v>2</v>
      </c>
      <c r="N113" s="77">
        <v>1</v>
      </c>
      <c r="O113" s="52">
        <f t="shared" si="10"/>
        <v>2</v>
      </c>
      <c r="P113" s="52">
        <f t="shared" si="11"/>
        <v>2</v>
      </c>
    </row>
    <row r="114" spans="2:19" s="2" customFormat="1" x14ac:dyDescent="0.25">
      <c r="B114" s="22" t="s">
        <v>94</v>
      </c>
      <c r="C114" s="16"/>
      <c r="D114" s="16"/>
      <c r="E114" s="16"/>
      <c r="F114" s="16"/>
      <c r="G114" s="16"/>
      <c r="H114" s="16"/>
      <c r="I114" s="16"/>
      <c r="J114" s="16"/>
      <c r="K114" s="31"/>
      <c r="L114" s="76" t="s">
        <v>132</v>
      </c>
      <c r="M114" s="76">
        <v>2</v>
      </c>
      <c r="N114" s="77">
        <v>1</v>
      </c>
      <c r="O114" s="52">
        <f t="shared" si="10"/>
        <v>2</v>
      </c>
      <c r="P114" s="52">
        <f t="shared" si="11"/>
        <v>2</v>
      </c>
    </row>
    <row r="115" spans="2:19" s="2" customFormat="1" x14ac:dyDescent="0.25">
      <c r="B115" s="22" t="s">
        <v>95</v>
      </c>
      <c r="C115" s="16"/>
      <c r="D115" s="16"/>
      <c r="E115" s="16"/>
      <c r="F115" s="16"/>
      <c r="G115" s="16"/>
      <c r="H115" s="16"/>
      <c r="I115" s="16"/>
      <c r="J115" s="16"/>
      <c r="K115" s="31"/>
      <c r="L115" s="76" t="s">
        <v>132</v>
      </c>
      <c r="M115" s="76">
        <v>4</v>
      </c>
      <c r="N115" s="77">
        <v>1</v>
      </c>
      <c r="O115" s="52">
        <f t="shared" si="10"/>
        <v>4</v>
      </c>
      <c r="P115" s="52">
        <f t="shared" si="11"/>
        <v>4</v>
      </c>
    </row>
    <row r="116" spans="2:19" s="52" customFormat="1" hidden="1" x14ac:dyDescent="0.25">
      <c r="B116" s="58"/>
      <c r="C116" s="59"/>
      <c r="D116" s="59"/>
      <c r="E116" s="59"/>
      <c r="F116" s="59"/>
      <c r="G116" s="59"/>
      <c r="H116" s="59"/>
      <c r="I116" s="59"/>
      <c r="J116" s="59"/>
      <c r="K116" s="59"/>
      <c r="L116" s="60" t="s">
        <v>153</v>
      </c>
      <c r="M116" s="61">
        <f>SUM(M106:M115)</f>
        <v>15</v>
      </c>
      <c r="N116" s="62">
        <f>SUM(N106:N115)</f>
        <v>6</v>
      </c>
      <c r="O116" s="55">
        <f>SUM(O106:O115)</f>
        <v>15</v>
      </c>
      <c r="P116" s="55">
        <f>SUM(P106:P115)</f>
        <v>15</v>
      </c>
      <c r="Q116" s="63"/>
      <c r="R116" s="64"/>
      <c r="S116" s="64"/>
    </row>
    <row r="117" spans="2:19" s="52" customFormat="1" hidden="1" x14ac:dyDescent="0.25">
      <c r="B117" s="58"/>
      <c r="C117" s="59"/>
      <c r="D117" s="59"/>
      <c r="E117" s="59"/>
      <c r="F117" s="59"/>
      <c r="G117" s="59"/>
      <c r="H117" s="59"/>
      <c r="I117" s="59"/>
      <c r="J117" s="59"/>
      <c r="K117" s="59"/>
      <c r="L117" s="60" t="s">
        <v>154</v>
      </c>
      <c r="M117" s="61">
        <f>SUMSQ(M106:M115)</f>
        <v>41</v>
      </c>
      <c r="N117" s="62">
        <f>SUMSQ(N106:N115)</f>
        <v>6</v>
      </c>
      <c r="O117" s="55"/>
      <c r="P117" s="55"/>
      <c r="Q117" s="63"/>
      <c r="R117" s="64"/>
      <c r="S117" s="64"/>
    </row>
    <row r="118" spans="2:19" s="52" customFormat="1" hidden="1" x14ac:dyDescent="0.25">
      <c r="B118" s="58"/>
      <c r="C118" s="59"/>
      <c r="D118" s="59"/>
      <c r="E118" s="59"/>
      <c r="F118" s="59"/>
      <c r="G118" s="59"/>
      <c r="H118" s="59"/>
      <c r="I118" s="59"/>
      <c r="J118" s="59"/>
      <c r="K118" s="59"/>
      <c r="L118" s="60" t="s">
        <v>155</v>
      </c>
      <c r="M118" s="65">
        <f>M117/M116</f>
        <v>2.7333333333333334</v>
      </c>
      <c r="N118" s="66">
        <f>N117/N116</f>
        <v>1</v>
      </c>
      <c r="O118" s="56"/>
      <c r="P118" s="55"/>
      <c r="Q118" s="63"/>
      <c r="R118" s="64"/>
      <c r="S118" s="64"/>
    </row>
    <row r="119" spans="2:19" s="52" customFormat="1" hidden="1" x14ac:dyDescent="0.25">
      <c r="B119" s="58"/>
      <c r="C119" s="59"/>
      <c r="D119" s="59"/>
      <c r="E119" s="59"/>
      <c r="F119" s="59"/>
      <c r="G119" s="59"/>
      <c r="H119" s="59"/>
      <c r="I119" s="59"/>
      <c r="J119" s="59"/>
      <c r="K119" s="59"/>
      <c r="L119" s="60" t="s">
        <v>156</v>
      </c>
      <c r="M119" s="65">
        <f>ROUNDUP(M118,0)</f>
        <v>3</v>
      </c>
      <c r="N119" s="66">
        <f>ROUNDUP(N118,0)</f>
        <v>1</v>
      </c>
      <c r="O119" s="55"/>
      <c r="P119" s="55"/>
      <c r="Q119" s="63"/>
      <c r="R119" s="64"/>
      <c r="S119" s="64"/>
    </row>
    <row r="120" spans="2:19" x14ac:dyDescent="0.25"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51" t="s">
        <v>157</v>
      </c>
      <c r="M120" s="91">
        <f>M119*N119</f>
        <v>3</v>
      </c>
      <c r="N120" s="92"/>
      <c r="O120" s="55"/>
      <c r="P120" s="55"/>
      <c r="Q120" s="47"/>
      <c r="R120" s="1"/>
      <c r="S120" s="1"/>
    </row>
    <row r="121" spans="2:19" x14ac:dyDescent="0.25"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51" t="s">
        <v>158</v>
      </c>
      <c r="M121" s="89">
        <f>P116/O116</f>
        <v>1</v>
      </c>
      <c r="N121" s="90"/>
    </row>
    <row r="122" spans="2:19" x14ac:dyDescent="0.25">
      <c r="B122" s="23"/>
      <c r="C122" s="35"/>
      <c r="D122" s="35"/>
      <c r="E122" s="35"/>
      <c r="F122" s="35"/>
      <c r="G122" s="35"/>
      <c r="H122" s="35"/>
      <c r="I122" s="35"/>
      <c r="J122" s="35"/>
      <c r="K122" s="35"/>
      <c r="L122" s="33"/>
      <c r="M122" s="33"/>
      <c r="N122" s="34"/>
    </row>
    <row r="123" spans="2:19" ht="15.75" x14ac:dyDescent="0.25">
      <c r="B123" s="99" t="s">
        <v>12</v>
      </c>
      <c r="C123" s="100"/>
      <c r="D123" s="100"/>
      <c r="E123" s="100"/>
      <c r="F123" s="100"/>
      <c r="G123" s="100"/>
      <c r="H123" s="100"/>
      <c r="I123" s="100"/>
      <c r="J123" s="100"/>
      <c r="K123" s="100"/>
      <c r="L123" s="43" t="s">
        <v>144</v>
      </c>
      <c r="M123" s="26" t="s">
        <v>0</v>
      </c>
      <c r="N123" s="27" t="s">
        <v>1</v>
      </c>
      <c r="O123" s="54" t="s">
        <v>152</v>
      </c>
      <c r="Q123" s="2"/>
      <c r="R123" s="2"/>
      <c r="S123" s="2"/>
    </row>
    <row r="124" spans="2:19" s="2" customFormat="1" x14ac:dyDescent="0.25">
      <c r="B124" s="22" t="s">
        <v>143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76" t="s">
        <v>132</v>
      </c>
      <c r="M124" s="76">
        <v>2</v>
      </c>
      <c r="N124" s="77">
        <v>1</v>
      </c>
      <c r="O124" s="52">
        <f>M124*N124</f>
        <v>2</v>
      </c>
      <c r="P124" s="52">
        <f>IF(L124="Oui",(M124*N124),(0))</f>
        <v>2</v>
      </c>
    </row>
    <row r="125" spans="2:19" s="2" customFormat="1" x14ac:dyDescent="0.25">
      <c r="B125" s="23" t="s">
        <v>108</v>
      </c>
      <c r="C125" s="16"/>
      <c r="D125" s="16"/>
      <c r="E125" s="16"/>
      <c r="F125" s="16"/>
      <c r="G125" s="16"/>
      <c r="H125" s="16"/>
      <c r="I125" s="16"/>
      <c r="J125" s="16"/>
      <c r="K125" s="31"/>
      <c r="L125" s="76" t="s">
        <v>132</v>
      </c>
      <c r="M125" s="76">
        <v>2</v>
      </c>
      <c r="N125" s="77">
        <v>1</v>
      </c>
      <c r="O125" s="52">
        <f t="shared" ref="O125:O137" si="12">M125*N125</f>
        <v>2</v>
      </c>
      <c r="P125" s="52">
        <f t="shared" ref="P125:P137" si="13">IF(L125="Oui",(M125*N125),(0))</f>
        <v>2</v>
      </c>
    </row>
    <row r="126" spans="2:19" s="2" customFormat="1" x14ac:dyDescent="0.25">
      <c r="B126" s="23" t="s">
        <v>96</v>
      </c>
      <c r="C126" s="16"/>
      <c r="D126" s="16"/>
      <c r="E126" s="16"/>
      <c r="F126" s="16"/>
      <c r="G126" s="16"/>
      <c r="H126" s="16"/>
      <c r="I126" s="16"/>
      <c r="J126" s="16"/>
      <c r="K126" s="31"/>
      <c r="L126" s="76" t="s">
        <v>132</v>
      </c>
      <c r="M126" s="76">
        <v>2</v>
      </c>
      <c r="N126" s="77">
        <v>1</v>
      </c>
      <c r="O126" s="52">
        <f t="shared" si="12"/>
        <v>2</v>
      </c>
      <c r="P126" s="52">
        <f t="shared" si="13"/>
        <v>2</v>
      </c>
    </row>
    <row r="127" spans="2:19" s="2" customFormat="1" x14ac:dyDescent="0.25">
      <c r="B127" s="22" t="s">
        <v>97</v>
      </c>
      <c r="C127" s="16"/>
      <c r="D127" s="16"/>
      <c r="E127" s="16"/>
      <c r="F127" s="16"/>
      <c r="G127" s="16"/>
      <c r="H127" s="16"/>
      <c r="I127" s="16"/>
      <c r="J127" s="16"/>
      <c r="K127" s="31"/>
      <c r="L127" s="76" t="s">
        <v>132</v>
      </c>
      <c r="M127" s="76">
        <v>3</v>
      </c>
      <c r="N127" s="77">
        <v>1</v>
      </c>
      <c r="O127" s="52">
        <f t="shared" si="12"/>
        <v>3</v>
      </c>
      <c r="P127" s="52">
        <f t="shared" si="13"/>
        <v>3</v>
      </c>
    </row>
    <row r="128" spans="2:19" s="2" customFormat="1" x14ac:dyDescent="0.25">
      <c r="B128" s="17" t="s">
        <v>6</v>
      </c>
      <c r="C128" s="16"/>
      <c r="D128" s="16"/>
      <c r="E128" s="16"/>
      <c r="F128" s="16"/>
      <c r="G128" s="16"/>
      <c r="H128" s="16"/>
      <c r="I128" s="16"/>
      <c r="J128" s="16"/>
      <c r="K128" s="31"/>
      <c r="L128" s="76"/>
      <c r="M128" s="76"/>
      <c r="N128" s="77"/>
      <c r="O128" s="52">
        <f t="shared" si="12"/>
        <v>0</v>
      </c>
      <c r="P128" s="52">
        <f t="shared" si="13"/>
        <v>0</v>
      </c>
    </row>
    <row r="129" spans="2:19" s="2" customFormat="1" x14ac:dyDescent="0.25">
      <c r="B129" s="17" t="s">
        <v>7</v>
      </c>
      <c r="C129" s="16"/>
      <c r="D129" s="16"/>
      <c r="E129" s="16"/>
      <c r="F129" s="16"/>
      <c r="G129" s="16"/>
      <c r="H129" s="16"/>
      <c r="I129" s="16"/>
      <c r="J129" s="16"/>
      <c r="K129" s="31"/>
      <c r="L129" s="76"/>
      <c r="M129" s="76"/>
      <c r="N129" s="77"/>
      <c r="O129" s="52">
        <f t="shared" si="12"/>
        <v>0</v>
      </c>
      <c r="P129" s="52">
        <f t="shared" si="13"/>
        <v>0</v>
      </c>
    </row>
    <row r="130" spans="2:19" s="2" customFormat="1" x14ac:dyDescent="0.25">
      <c r="B130" s="17" t="s">
        <v>8</v>
      </c>
      <c r="C130" s="16"/>
      <c r="D130" s="16"/>
      <c r="E130" s="16"/>
      <c r="F130" s="16"/>
      <c r="G130" s="16"/>
      <c r="H130" s="16"/>
      <c r="I130" s="16"/>
      <c r="J130" s="16"/>
      <c r="K130" s="31"/>
      <c r="L130" s="76"/>
      <c r="M130" s="76"/>
      <c r="N130" s="77"/>
      <c r="O130" s="52">
        <f t="shared" si="12"/>
        <v>0</v>
      </c>
      <c r="P130" s="52">
        <f t="shared" si="13"/>
        <v>0</v>
      </c>
    </row>
    <row r="131" spans="2:19" s="2" customFormat="1" x14ac:dyDescent="0.25">
      <c r="B131" s="17" t="s">
        <v>20</v>
      </c>
      <c r="C131" s="16"/>
      <c r="D131" s="16"/>
      <c r="E131" s="16"/>
      <c r="F131" s="16"/>
      <c r="G131" s="16"/>
      <c r="H131" s="16"/>
      <c r="I131" s="16"/>
      <c r="J131" s="16"/>
      <c r="K131" s="31"/>
      <c r="L131" s="76"/>
      <c r="M131" s="76"/>
      <c r="N131" s="77"/>
      <c r="O131" s="52">
        <f t="shared" si="12"/>
        <v>0</v>
      </c>
      <c r="P131" s="52">
        <f t="shared" si="13"/>
        <v>0</v>
      </c>
    </row>
    <row r="132" spans="2:19" s="2" customFormat="1" x14ac:dyDescent="0.25">
      <c r="B132" s="22" t="s">
        <v>25</v>
      </c>
      <c r="C132" s="16"/>
      <c r="D132" s="16"/>
      <c r="E132" s="16"/>
      <c r="F132" s="16"/>
      <c r="G132" s="16"/>
      <c r="H132" s="16"/>
      <c r="I132" s="16"/>
      <c r="J132" s="16"/>
      <c r="K132" s="31"/>
      <c r="L132" s="76" t="s">
        <v>133</v>
      </c>
      <c r="M132" s="76">
        <v>2</v>
      </c>
      <c r="N132" s="77">
        <v>1</v>
      </c>
      <c r="O132" s="52">
        <f t="shared" si="12"/>
        <v>2</v>
      </c>
      <c r="P132" s="52">
        <f t="shared" si="13"/>
        <v>0</v>
      </c>
    </row>
    <row r="133" spans="2:19" s="2" customFormat="1" x14ac:dyDescent="0.25">
      <c r="B133" s="23" t="s">
        <v>98</v>
      </c>
      <c r="C133" s="16"/>
      <c r="D133" s="16"/>
      <c r="E133" s="16"/>
      <c r="F133" s="16"/>
      <c r="G133" s="16"/>
      <c r="H133" s="16"/>
      <c r="I133" s="16"/>
      <c r="J133" s="16"/>
      <c r="K133" s="31"/>
      <c r="L133" s="76" t="s">
        <v>133</v>
      </c>
      <c r="M133" s="76">
        <v>2</v>
      </c>
      <c r="N133" s="77">
        <v>1</v>
      </c>
      <c r="O133" s="52">
        <f t="shared" si="12"/>
        <v>2</v>
      </c>
      <c r="P133" s="52">
        <f t="shared" si="13"/>
        <v>0</v>
      </c>
    </row>
    <row r="134" spans="2:19" s="2" customFormat="1" x14ac:dyDescent="0.25">
      <c r="B134" s="23" t="s">
        <v>99</v>
      </c>
      <c r="C134" s="16"/>
      <c r="D134" s="16"/>
      <c r="E134" s="16"/>
      <c r="F134" s="16"/>
      <c r="G134" s="16"/>
      <c r="H134" s="16"/>
      <c r="I134" s="16"/>
      <c r="J134" s="16"/>
      <c r="K134" s="31"/>
      <c r="L134" s="76" t="s">
        <v>133</v>
      </c>
      <c r="M134" s="76">
        <v>2</v>
      </c>
      <c r="N134" s="77">
        <v>1</v>
      </c>
      <c r="O134" s="52">
        <f t="shared" si="12"/>
        <v>2</v>
      </c>
      <c r="P134" s="52">
        <f t="shared" si="13"/>
        <v>0</v>
      </c>
    </row>
    <row r="135" spans="2:19" s="2" customFormat="1" x14ac:dyDescent="0.25">
      <c r="B135" s="23" t="s">
        <v>94</v>
      </c>
      <c r="C135" s="16"/>
      <c r="D135" s="16"/>
      <c r="E135" s="16"/>
      <c r="F135" s="16"/>
      <c r="G135" s="16"/>
      <c r="H135" s="16"/>
      <c r="I135" s="16"/>
      <c r="J135" s="16"/>
      <c r="K135" s="31"/>
      <c r="L135" s="76" t="s">
        <v>133</v>
      </c>
      <c r="M135" s="76">
        <v>2</v>
      </c>
      <c r="N135" s="77">
        <v>1</v>
      </c>
      <c r="O135" s="52">
        <f t="shared" si="12"/>
        <v>2</v>
      </c>
      <c r="P135" s="52">
        <f t="shared" si="13"/>
        <v>0</v>
      </c>
    </row>
    <row r="136" spans="2:19" s="2" customFormat="1" x14ac:dyDescent="0.25">
      <c r="B136" s="23" t="s">
        <v>95</v>
      </c>
      <c r="C136" s="16"/>
      <c r="D136" s="16"/>
      <c r="E136" s="16"/>
      <c r="F136" s="16"/>
      <c r="G136" s="16"/>
      <c r="H136" s="16"/>
      <c r="I136" s="16"/>
      <c r="J136" s="16"/>
      <c r="K136" s="31"/>
      <c r="L136" s="76" t="s">
        <v>132</v>
      </c>
      <c r="M136" s="76">
        <v>4</v>
      </c>
      <c r="N136" s="77">
        <v>1</v>
      </c>
      <c r="O136" s="52">
        <f t="shared" si="12"/>
        <v>4</v>
      </c>
      <c r="P136" s="52">
        <f t="shared" si="13"/>
        <v>4</v>
      </c>
    </row>
    <row r="137" spans="2:19" s="2" customFormat="1" x14ac:dyDescent="0.25">
      <c r="B137" s="23" t="s">
        <v>41</v>
      </c>
      <c r="C137" s="16"/>
      <c r="D137" s="16"/>
      <c r="E137" s="16"/>
      <c r="F137" s="16"/>
      <c r="G137" s="16"/>
      <c r="H137" s="16"/>
      <c r="I137" s="16"/>
      <c r="J137" s="16"/>
      <c r="K137" s="31"/>
      <c r="L137" s="76" t="s">
        <v>132</v>
      </c>
      <c r="M137" s="76">
        <v>3</v>
      </c>
      <c r="N137" s="77">
        <v>4</v>
      </c>
      <c r="O137" s="52">
        <f t="shared" si="12"/>
        <v>12</v>
      </c>
      <c r="P137" s="52">
        <f t="shared" si="13"/>
        <v>12</v>
      </c>
    </row>
    <row r="138" spans="2:19" s="52" customFormat="1" hidden="1" x14ac:dyDescent="0.25">
      <c r="B138" s="58"/>
      <c r="C138" s="59"/>
      <c r="D138" s="59"/>
      <c r="E138" s="59"/>
      <c r="F138" s="59"/>
      <c r="G138" s="59"/>
      <c r="H138" s="59"/>
      <c r="I138" s="59"/>
      <c r="J138" s="59"/>
      <c r="K138" s="59"/>
      <c r="L138" s="60" t="s">
        <v>153</v>
      </c>
      <c r="M138" s="61">
        <f>SUM(M124:M137)</f>
        <v>24</v>
      </c>
      <c r="N138" s="62">
        <f>SUM(N124:N137)</f>
        <v>13</v>
      </c>
      <c r="O138" s="55">
        <f>SUM(O124:O137)</f>
        <v>33</v>
      </c>
      <c r="P138" s="55">
        <f>SUM(P124:P137)</f>
        <v>25</v>
      </c>
      <c r="Q138" s="63"/>
      <c r="R138" s="64"/>
      <c r="S138" s="64"/>
    </row>
    <row r="139" spans="2:19" s="52" customFormat="1" hidden="1" x14ac:dyDescent="0.25">
      <c r="B139" s="58"/>
      <c r="C139" s="59"/>
      <c r="D139" s="59"/>
      <c r="E139" s="59"/>
      <c r="F139" s="59"/>
      <c r="G139" s="59"/>
      <c r="H139" s="59"/>
      <c r="I139" s="59"/>
      <c r="J139" s="59"/>
      <c r="K139" s="59"/>
      <c r="L139" s="60" t="s">
        <v>154</v>
      </c>
      <c r="M139" s="61">
        <f>SUMSQ(M124:M137)</f>
        <v>62</v>
      </c>
      <c r="N139" s="62">
        <f>SUMSQ(N124:N137)</f>
        <v>25</v>
      </c>
      <c r="O139" s="55"/>
      <c r="P139" s="55"/>
      <c r="Q139" s="63"/>
      <c r="R139" s="64"/>
      <c r="S139" s="64"/>
    </row>
    <row r="140" spans="2:19" s="52" customFormat="1" hidden="1" x14ac:dyDescent="0.25">
      <c r="B140" s="58"/>
      <c r="C140" s="59"/>
      <c r="D140" s="59"/>
      <c r="E140" s="59"/>
      <c r="F140" s="59"/>
      <c r="G140" s="59"/>
      <c r="H140" s="59"/>
      <c r="I140" s="59"/>
      <c r="J140" s="59"/>
      <c r="K140" s="59"/>
      <c r="L140" s="60" t="s">
        <v>155</v>
      </c>
      <c r="M140" s="65">
        <f>M139/M138</f>
        <v>2.5833333333333335</v>
      </c>
      <c r="N140" s="66">
        <f>N139/N138</f>
        <v>1.9230769230769231</v>
      </c>
      <c r="O140" s="56"/>
      <c r="P140" s="55"/>
      <c r="Q140" s="63"/>
      <c r="R140" s="64"/>
      <c r="S140" s="64"/>
    </row>
    <row r="141" spans="2:19" s="52" customFormat="1" hidden="1" x14ac:dyDescent="0.25">
      <c r="B141" s="58"/>
      <c r="C141" s="59"/>
      <c r="D141" s="59"/>
      <c r="E141" s="59"/>
      <c r="F141" s="59"/>
      <c r="G141" s="59"/>
      <c r="H141" s="59"/>
      <c r="I141" s="59"/>
      <c r="J141" s="59"/>
      <c r="K141" s="59"/>
      <c r="L141" s="60" t="s">
        <v>156</v>
      </c>
      <c r="M141" s="65">
        <f>ROUNDUP(M140,0)</f>
        <v>3</v>
      </c>
      <c r="N141" s="66">
        <f>ROUNDUP(N140,0)</f>
        <v>2</v>
      </c>
      <c r="O141" s="55"/>
      <c r="P141" s="55"/>
      <c r="Q141" s="63"/>
      <c r="R141" s="64"/>
      <c r="S141" s="64"/>
    </row>
    <row r="142" spans="2:19" x14ac:dyDescent="0.25">
      <c r="B142" s="48"/>
      <c r="C142" s="49"/>
      <c r="D142" s="49"/>
      <c r="E142" s="49"/>
      <c r="F142" s="49"/>
      <c r="G142" s="49"/>
      <c r="H142" s="49"/>
      <c r="I142" s="49"/>
      <c r="J142" s="49"/>
      <c r="K142" s="49"/>
      <c r="L142" s="51" t="s">
        <v>157</v>
      </c>
      <c r="M142" s="91">
        <f>M141*N141</f>
        <v>6</v>
      </c>
      <c r="N142" s="92"/>
      <c r="O142" s="55"/>
      <c r="P142" s="55"/>
      <c r="Q142" s="47"/>
      <c r="R142" s="1"/>
      <c r="S142" s="1"/>
    </row>
    <row r="143" spans="2:19" x14ac:dyDescent="0.25">
      <c r="B143" s="48"/>
      <c r="C143" s="49"/>
      <c r="D143" s="49"/>
      <c r="E143" s="49"/>
      <c r="F143" s="49"/>
      <c r="G143" s="49"/>
      <c r="H143" s="49"/>
      <c r="I143" s="49"/>
      <c r="J143" s="49"/>
      <c r="K143" s="49"/>
      <c r="L143" s="51" t="s">
        <v>158</v>
      </c>
      <c r="M143" s="89">
        <f>P138/O138</f>
        <v>0.75757575757575757</v>
      </c>
      <c r="N143" s="90"/>
    </row>
    <row r="144" spans="2:19" s="2" customFormat="1" x14ac:dyDescent="0.25">
      <c r="B144" s="23"/>
      <c r="C144" s="16"/>
      <c r="D144" s="16"/>
      <c r="E144" s="16"/>
      <c r="F144" s="16"/>
      <c r="G144" s="16"/>
      <c r="H144" s="16"/>
      <c r="I144" s="16"/>
      <c r="J144" s="16"/>
      <c r="K144" s="31"/>
      <c r="L144" s="37"/>
      <c r="M144" s="37"/>
      <c r="N144" s="38"/>
      <c r="O144" s="57"/>
      <c r="P144" s="52"/>
      <c r="Q144" s="3"/>
      <c r="R144" s="3"/>
      <c r="S144" s="3"/>
    </row>
    <row r="145" spans="2:19" ht="15.75" x14ac:dyDescent="0.25">
      <c r="B145" s="99" t="s">
        <v>159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43" t="s">
        <v>144</v>
      </c>
      <c r="M145" s="26" t="s">
        <v>0</v>
      </c>
      <c r="N145" s="27" t="s">
        <v>1</v>
      </c>
      <c r="O145" s="54" t="s">
        <v>152</v>
      </c>
    </row>
    <row r="146" spans="2:19" x14ac:dyDescent="0.25">
      <c r="B146" s="23" t="s">
        <v>17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73" t="s">
        <v>133</v>
      </c>
      <c r="M146" s="73">
        <v>3</v>
      </c>
      <c r="N146" s="74">
        <v>1</v>
      </c>
      <c r="O146" s="52">
        <f>M146*N146</f>
        <v>3</v>
      </c>
      <c r="P146" s="52">
        <f>IF(L146="Oui",(M146*N146),(0))</f>
        <v>0</v>
      </c>
    </row>
    <row r="147" spans="2:19" s="52" customFormat="1" hidden="1" x14ac:dyDescent="0.25">
      <c r="B147" s="58"/>
      <c r="C147" s="59"/>
      <c r="D147" s="59"/>
      <c r="E147" s="59"/>
      <c r="F147" s="59"/>
      <c r="G147" s="59"/>
      <c r="H147" s="59"/>
      <c r="I147" s="59"/>
      <c r="J147" s="59"/>
      <c r="K147" s="59"/>
      <c r="L147" s="60" t="s">
        <v>153</v>
      </c>
      <c r="M147" s="61">
        <f>SUM(M146)</f>
        <v>3</v>
      </c>
      <c r="N147" s="62">
        <f>SUM(N146)</f>
        <v>1</v>
      </c>
      <c r="O147" s="55">
        <f>SUM(O146)</f>
        <v>3</v>
      </c>
      <c r="P147" s="55">
        <f>SUM(P146)</f>
        <v>0</v>
      </c>
      <c r="Q147" s="63"/>
      <c r="R147" s="64"/>
      <c r="S147" s="64"/>
    </row>
    <row r="148" spans="2:19" s="52" customFormat="1" hidden="1" x14ac:dyDescent="0.25">
      <c r="B148" s="58"/>
      <c r="C148" s="59"/>
      <c r="D148" s="59"/>
      <c r="E148" s="59"/>
      <c r="F148" s="59"/>
      <c r="G148" s="59"/>
      <c r="H148" s="59"/>
      <c r="I148" s="59"/>
      <c r="J148" s="59"/>
      <c r="K148" s="59"/>
      <c r="L148" s="60" t="s">
        <v>154</v>
      </c>
      <c r="M148" s="61">
        <f>SUMSQ(M146)</f>
        <v>9</v>
      </c>
      <c r="N148" s="62">
        <f>SUMSQ(N146)</f>
        <v>1</v>
      </c>
      <c r="O148" s="55"/>
      <c r="P148" s="55"/>
      <c r="Q148" s="63"/>
      <c r="R148" s="64"/>
      <c r="S148" s="64"/>
    </row>
    <row r="149" spans="2:19" s="52" customFormat="1" hidden="1" x14ac:dyDescent="0.25">
      <c r="B149" s="58"/>
      <c r="C149" s="59"/>
      <c r="D149" s="59"/>
      <c r="E149" s="59"/>
      <c r="F149" s="59"/>
      <c r="G149" s="59"/>
      <c r="H149" s="59"/>
      <c r="I149" s="59"/>
      <c r="J149" s="59"/>
      <c r="K149" s="59"/>
      <c r="L149" s="60" t="s">
        <v>155</v>
      </c>
      <c r="M149" s="65">
        <f>M148/M147</f>
        <v>3</v>
      </c>
      <c r="N149" s="66">
        <f>N148/N147</f>
        <v>1</v>
      </c>
      <c r="O149" s="56"/>
      <c r="P149" s="55"/>
      <c r="Q149" s="63"/>
      <c r="R149" s="64"/>
      <c r="S149" s="64"/>
    </row>
    <row r="150" spans="2:19" s="52" customFormat="1" hidden="1" x14ac:dyDescent="0.25">
      <c r="B150" s="58"/>
      <c r="C150" s="59"/>
      <c r="D150" s="59"/>
      <c r="E150" s="59"/>
      <c r="F150" s="59"/>
      <c r="G150" s="59"/>
      <c r="H150" s="59"/>
      <c r="I150" s="59"/>
      <c r="J150" s="59"/>
      <c r="K150" s="59"/>
      <c r="L150" s="60" t="s">
        <v>156</v>
      </c>
      <c r="M150" s="65">
        <f>ROUNDUP(M149,0)</f>
        <v>3</v>
      </c>
      <c r="N150" s="66">
        <f>ROUNDUP(N149,0)</f>
        <v>1</v>
      </c>
      <c r="O150" s="55"/>
      <c r="P150" s="55"/>
      <c r="Q150" s="63"/>
      <c r="R150" s="64"/>
      <c r="S150" s="64"/>
    </row>
    <row r="151" spans="2:19" x14ac:dyDescent="0.25">
      <c r="B151" s="48"/>
      <c r="C151" s="49"/>
      <c r="D151" s="49"/>
      <c r="E151" s="49"/>
      <c r="F151" s="49"/>
      <c r="G151" s="49"/>
      <c r="H151" s="49"/>
      <c r="I151" s="49"/>
      <c r="J151" s="49"/>
      <c r="K151" s="49"/>
      <c r="L151" s="51" t="s">
        <v>157</v>
      </c>
      <c r="M151" s="91">
        <f>M150*N150</f>
        <v>3</v>
      </c>
      <c r="N151" s="92"/>
      <c r="O151" s="55"/>
      <c r="P151" s="55"/>
      <c r="Q151" s="47"/>
      <c r="R151" s="1"/>
      <c r="S151" s="1"/>
    </row>
    <row r="152" spans="2:19" x14ac:dyDescent="0.25"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51" t="s">
        <v>158</v>
      </c>
      <c r="M152" s="89">
        <f>P147/O147</f>
        <v>0</v>
      </c>
      <c r="N152" s="90"/>
    </row>
    <row r="153" spans="2:19" x14ac:dyDescent="0.25">
      <c r="B153" s="23"/>
      <c r="C153" s="35"/>
      <c r="D153" s="35"/>
      <c r="E153" s="35"/>
      <c r="F153" s="35"/>
      <c r="G153" s="35"/>
      <c r="H153" s="35"/>
      <c r="I153" s="35"/>
      <c r="J153" s="35"/>
      <c r="K153" s="35"/>
      <c r="L153" s="33"/>
      <c r="M153" s="33"/>
      <c r="N153" s="34"/>
    </row>
    <row r="154" spans="2:19" ht="15.75" x14ac:dyDescent="0.25">
      <c r="B154" s="99" t="s">
        <v>5</v>
      </c>
      <c r="C154" s="100"/>
      <c r="D154" s="100"/>
      <c r="E154" s="100"/>
      <c r="F154" s="100"/>
      <c r="G154" s="100"/>
      <c r="H154" s="100"/>
      <c r="I154" s="100"/>
      <c r="J154" s="100"/>
      <c r="K154" s="100"/>
      <c r="L154" s="43" t="s">
        <v>144</v>
      </c>
      <c r="M154" s="26" t="s">
        <v>0</v>
      </c>
      <c r="N154" s="27" t="s">
        <v>1</v>
      </c>
      <c r="O154" s="54" t="s">
        <v>152</v>
      </c>
    </row>
    <row r="155" spans="2:19" x14ac:dyDescent="0.25">
      <c r="B155" s="23" t="s">
        <v>100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73" t="s">
        <v>132</v>
      </c>
      <c r="M155" s="73">
        <v>2</v>
      </c>
      <c r="N155" s="74">
        <v>1</v>
      </c>
      <c r="O155" s="52">
        <f>M155*N155</f>
        <v>2</v>
      </c>
      <c r="P155" s="52">
        <f>IF(L155="Oui",(M155*N155),(0))</f>
        <v>2</v>
      </c>
    </row>
    <row r="156" spans="2:19" x14ac:dyDescent="0.25">
      <c r="B156" s="23" t="s">
        <v>10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73" t="s">
        <v>132</v>
      </c>
      <c r="M156" s="73">
        <v>4</v>
      </c>
      <c r="N156" s="74">
        <v>1</v>
      </c>
      <c r="O156" s="52">
        <f t="shared" ref="O156:O158" si="14">M156*N156</f>
        <v>4</v>
      </c>
      <c r="P156" s="52">
        <f t="shared" ref="P156:P158" si="15">IF(L156="Oui",(M156*N156),(0))</f>
        <v>4</v>
      </c>
    </row>
    <row r="157" spans="2:19" x14ac:dyDescent="0.25">
      <c r="B157" s="23" t="s">
        <v>101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73" t="s">
        <v>133</v>
      </c>
      <c r="M157" s="73">
        <v>2</v>
      </c>
      <c r="N157" s="74">
        <v>4</v>
      </c>
      <c r="O157" s="52">
        <f t="shared" si="14"/>
        <v>8</v>
      </c>
      <c r="P157" s="52">
        <f t="shared" si="15"/>
        <v>0</v>
      </c>
    </row>
    <row r="158" spans="2:19" x14ac:dyDescent="0.25">
      <c r="B158" s="23" t="s">
        <v>102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73" t="s">
        <v>132</v>
      </c>
      <c r="M158" s="73">
        <v>2</v>
      </c>
      <c r="N158" s="74">
        <v>1</v>
      </c>
      <c r="O158" s="52">
        <f t="shared" si="14"/>
        <v>2</v>
      </c>
      <c r="P158" s="52">
        <f t="shared" si="15"/>
        <v>2</v>
      </c>
    </row>
    <row r="159" spans="2:19" s="52" customFormat="1" hidden="1" x14ac:dyDescent="0.25">
      <c r="B159" s="58"/>
      <c r="C159" s="59"/>
      <c r="D159" s="59"/>
      <c r="E159" s="59"/>
      <c r="F159" s="59"/>
      <c r="G159" s="59"/>
      <c r="H159" s="59"/>
      <c r="I159" s="59"/>
      <c r="J159" s="59"/>
      <c r="K159" s="59"/>
      <c r="L159" s="60" t="s">
        <v>153</v>
      </c>
      <c r="M159" s="61">
        <f>SUM(M155:M158)</f>
        <v>10</v>
      </c>
      <c r="N159" s="62">
        <f>SUM(N155:N158)</f>
        <v>7</v>
      </c>
      <c r="O159" s="55">
        <f>SUM(O155:O158)</f>
        <v>16</v>
      </c>
      <c r="P159" s="55">
        <f>SUM(P155:P158)</f>
        <v>8</v>
      </c>
      <c r="Q159" s="63"/>
      <c r="R159" s="64"/>
      <c r="S159" s="64"/>
    </row>
    <row r="160" spans="2:19" s="52" customFormat="1" hidden="1" x14ac:dyDescent="0.25">
      <c r="B160" s="58"/>
      <c r="C160" s="59"/>
      <c r="D160" s="59"/>
      <c r="E160" s="59"/>
      <c r="F160" s="59"/>
      <c r="G160" s="59"/>
      <c r="H160" s="59"/>
      <c r="I160" s="59"/>
      <c r="J160" s="59"/>
      <c r="K160" s="59"/>
      <c r="L160" s="60" t="s">
        <v>154</v>
      </c>
      <c r="M160" s="61">
        <f>SUMSQ(M155:M158)</f>
        <v>28</v>
      </c>
      <c r="N160" s="62">
        <f>SUMSQ(N155:N158)</f>
        <v>19</v>
      </c>
      <c r="O160" s="55"/>
      <c r="P160" s="55"/>
      <c r="Q160" s="63"/>
      <c r="R160" s="64"/>
      <c r="S160" s="64"/>
    </row>
    <row r="161" spans="2:19" s="52" customFormat="1" hidden="1" x14ac:dyDescent="0.25">
      <c r="B161" s="58"/>
      <c r="C161" s="59"/>
      <c r="D161" s="59"/>
      <c r="E161" s="59"/>
      <c r="F161" s="59"/>
      <c r="G161" s="59"/>
      <c r="H161" s="59"/>
      <c r="I161" s="59"/>
      <c r="J161" s="59"/>
      <c r="K161" s="59"/>
      <c r="L161" s="60" t="s">
        <v>155</v>
      </c>
      <c r="M161" s="65">
        <f>M160/M159</f>
        <v>2.8</v>
      </c>
      <c r="N161" s="66">
        <f>N160/N159</f>
        <v>2.7142857142857144</v>
      </c>
      <c r="O161" s="56"/>
      <c r="P161" s="55"/>
      <c r="Q161" s="63"/>
      <c r="R161" s="64"/>
      <c r="S161" s="64"/>
    </row>
    <row r="162" spans="2:19" s="52" customFormat="1" hidden="1" x14ac:dyDescent="0.25">
      <c r="B162" s="58"/>
      <c r="C162" s="59"/>
      <c r="D162" s="59"/>
      <c r="E162" s="59"/>
      <c r="F162" s="59"/>
      <c r="G162" s="59"/>
      <c r="H162" s="59"/>
      <c r="I162" s="59"/>
      <c r="J162" s="59"/>
      <c r="K162" s="59"/>
      <c r="L162" s="60" t="s">
        <v>156</v>
      </c>
      <c r="M162" s="65">
        <f>ROUNDUP(M161,0)</f>
        <v>3</v>
      </c>
      <c r="N162" s="66">
        <f>ROUNDUP(N161,0)</f>
        <v>3</v>
      </c>
      <c r="O162" s="55"/>
      <c r="P162" s="55"/>
      <c r="Q162" s="63"/>
      <c r="R162" s="64"/>
      <c r="S162" s="64"/>
    </row>
    <row r="163" spans="2:19" x14ac:dyDescent="0.25">
      <c r="B163" s="48"/>
      <c r="C163" s="49"/>
      <c r="D163" s="49"/>
      <c r="E163" s="49"/>
      <c r="F163" s="49"/>
      <c r="G163" s="49"/>
      <c r="H163" s="49"/>
      <c r="I163" s="49"/>
      <c r="J163" s="49"/>
      <c r="K163" s="49"/>
      <c r="L163" s="51" t="s">
        <v>157</v>
      </c>
      <c r="M163" s="91">
        <f>M162*N162</f>
        <v>9</v>
      </c>
      <c r="N163" s="92"/>
      <c r="O163" s="55"/>
      <c r="P163" s="55"/>
      <c r="Q163" s="47"/>
      <c r="R163" s="1"/>
      <c r="S163" s="1"/>
    </row>
    <row r="164" spans="2:19" x14ac:dyDescent="0.25">
      <c r="B164" s="48"/>
      <c r="C164" s="49"/>
      <c r="D164" s="49"/>
      <c r="E164" s="49"/>
      <c r="F164" s="49"/>
      <c r="G164" s="49"/>
      <c r="H164" s="49"/>
      <c r="I164" s="49"/>
      <c r="J164" s="49"/>
      <c r="K164" s="49"/>
      <c r="L164" s="51" t="s">
        <v>158</v>
      </c>
      <c r="M164" s="89">
        <f>P159/O159</f>
        <v>0.5</v>
      </c>
      <c r="N164" s="90"/>
    </row>
    <row r="165" spans="2:19" x14ac:dyDescent="0.25">
      <c r="B165" s="13"/>
      <c r="C165" s="35"/>
      <c r="D165" s="35"/>
      <c r="E165" s="35"/>
      <c r="F165" s="35"/>
      <c r="G165" s="35"/>
      <c r="H165" s="35"/>
      <c r="I165" s="35"/>
      <c r="J165" s="35"/>
      <c r="K165" s="35"/>
      <c r="L165" s="33"/>
      <c r="M165" s="33"/>
      <c r="N165" s="34"/>
    </row>
    <row r="166" spans="2:19" ht="15.75" x14ac:dyDescent="0.25">
      <c r="B166" s="99" t="s">
        <v>26</v>
      </c>
      <c r="C166" s="100"/>
      <c r="D166" s="100"/>
      <c r="E166" s="100"/>
      <c r="F166" s="100"/>
      <c r="G166" s="100"/>
      <c r="H166" s="100"/>
      <c r="I166" s="100"/>
      <c r="J166" s="100"/>
      <c r="K166" s="100"/>
      <c r="L166" s="43" t="s">
        <v>144</v>
      </c>
      <c r="M166" s="26" t="s">
        <v>0</v>
      </c>
      <c r="N166" s="27" t="s">
        <v>1</v>
      </c>
      <c r="O166" s="54" t="s">
        <v>152</v>
      </c>
    </row>
    <row r="167" spans="2:19" x14ac:dyDescent="0.25">
      <c r="B167" s="23" t="s">
        <v>27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73" t="s">
        <v>132</v>
      </c>
      <c r="M167" s="73">
        <v>2</v>
      </c>
      <c r="N167" s="74">
        <v>4</v>
      </c>
      <c r="O167" s="52">
        <f>M167*N167</f>
        <v>8</v>
      </c>
      <c r="P167" s="52">
        <f>IF(L167="Oui",(M167*N167),(0))</f>
        <v>8</v>
      </c>
    </row>
    <row r="168" spans="2:19" x14ac:dyDescent="0.25">
      <c r="B168" s="13" t="s">
        <v>28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73"/>
      <c r="M168" s="73"/>
      <c r="N168" s="74"/>
      <c r="O168" s="52">
        <f t="shared" ref="O168:O172" si="16">M168*N168</f>
        <v>0</v>
      </c>
      <c r="P168" s="52">
        <f t="shared" ref="P168:P172" si="17">IF(L168="Oui",(M168*N168),(0))</f>
        <v>0</v>
      </c>
    </row>
    <row r="169" spans="2:19" x14ac:dyDescent="0.25">
      <c r="B169" s="23" t="s">
        <v>29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73" t="s">
        <v>133</v>
      </c>
      <c r="M169" s="73">
        <v>3</v>
      </c>
      <c r="N169" s="74">
        <v>4</v>
      </c>
      <c r="O169" s="52">
        <f t="shared" si="16"/>
        <v>12</v>
      </c>
      <c r="P169" s="52">
        <f t="shared" si="17"/>
        <v>0</v>
      </c>
      <c r="Q169" s="2"/>
      <c r="R169" s="2"/>
      <c r="S169" s="2"/>
    </row>
    <row r="170" spans="2:19" s="2" customFormat="1" x14ac:dyDescent="0.25">
      <c r="B170" s="14" t="s">
        <v>103</v>
      </c>
      <c r="C170" s="15"/>
      <c r="D170" s="15"/>
      <c r="E170" s="15"/>
      <c r="F170" s="15"/>
      <c r="G170" s="15"/>
      <c r="H170" s="15"/>
      <c r="I170" s="15"/>
      <c r="J170" s="15"/>
      <c r="K170" s="36"/>
      <c r="L170" s="75" t="s">
        <v>132</v>
      </c>
      <c r="M170" s="76">
        <v>3</v>
      </c>
      <c r="N170" s="77">
        <v>1</v>
      </c>
      <c r="O170" s="52">
        <f t="shared" si="16"/>
        <v>3</v>
      </c>
      <c r="P170" s="52">
        <f t="shared" si="17"/>
        <v>3</v>
      </c>
      <c r="Q170" s="3"/>
      <c r="R170" s="3"/>
      <c r="S170" s="3"/>
    </row>
    <row r="171" spans="2:19" x14ac:dyDescent="0.25">
      <c r="B171" s="23" t="s">
        <v>30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73" t="s">
        <v>132</v>
      </c>
      <c r="M171" s="73">
        <v>1</v>
      </c>
      <c r="N171" s="74">
        <v>4</v>
      </c>
      <c r="O171" s="52">
        <f t="shared" si="16"/>
        <v>4</v>
      </c>
      <c r="P171" s="52">
        <f t="shared" si="17"/>
        <v>4</v>
      </c>
    </row>
    <row r="172" spans="2:19" x14ac:dyDescent="0.25">
      <c r="B172" s="23" t="s">
        <v>43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73" t="s">
        <v>132</v>
      </c>
      <c r="M172" s="73">
        <v>2</v>
      </c>
      <c r="N172" s="74">
        <v>1</v>
      </c>
      <c r="O172" s="52">
        <f t="shared" si="16"/>
        <v>2</v>
      </c>
      <c r="P172" s="52">
        <f t="shared" si="17"/>
        <v>2</v>
      </c>
    </row>
    <row r="173" spans="2:19" s="52" customFormat="1" hidden="1" x14ac:dyDescent="0.25">
      <c r="B173" s="58"/>
      <c r="C173" s="59"/>
      <c r="D173" s="59"/>
      <c r="E173" s="59"/>
      <c r="F173" s="59"/>
      <c r="G173" s="59"/>
      <c r="H173" s="59"/>
      <c r="I173" s="59"/>
      <c r="J173" s="59"/>
      <c r="K173" s="59"/>
      <c r="L173" s="60" t="s">
        <v>153</v>
      </c>
      <c r="M173" s="61">
        <f>SUM(M167:M172)</f>
        <v>11</v>
      </c>
      <c r="N173" s="62">
        <f>SUM(N167:N172)</f>
        <v>14</v>
      </c>
      <c r="O173" s="55">
        <f>SUM(O167:O172)</f>
        <v>29</v>
      </c>
      <c r="P173" s="55">
        <f>SUM(P167:P172)</f>
        <v>17</v>
      </c>
      <c r="Q173" s="63"/>
      <c r="R173" s="64"/>
      <c r="S173" s="64"/>
    </row>
    <row r="174" spans="2:19" s="52" customFormat="1" hidden="1" x14ac:dyDescent="0.25">
      <c r="B174" s="58"/>
      <c r="C174" s="59"/>
      <c r="D174" s="59"/>
      <c r="E174" s="59"/>
      <c r="F174" s="59"/>
      <c r="G174" s="59"/>
      <c r="H174" s="59"/>
      <c r="I174" s="59"/>
      <c r="J174" s="59"/>
      <c r="K174" s="59"/>
      <c r="L174" s="60" t="s">
        <v>154</v>
      </c>
      <c r="M174" s="61">
        <f>SUMSQ(M167:M172)</f>
        <v>27</v>
      </c>
      <c r="N174" s="62">
        <f>SUMSQ(N167:N172)</f>
        <v>50</v>
      </c>
      <c r="O174" s="55"/>
      <c r="P174" s="55"/>
      <c r="Q174" s="63"/>
      <c r="R174" s="64"/>
      <c r="S174" s="64"/>
    </row>
    <row r="175" spans="2:19" s="52" customFormat="1" hidden="1" x14ac:dyDescent="0.25">
      <c r="B175" s="58"/>
      <c r="C175" s="59"/>
      <c r="D175" s="59"/>
      <c r="E175" s="59"/>
      <c r="F175" s="59"/>
      <c r="G175" s="59"/>
      <c r="H175" s="59"/>
      <c r="I175" s="59"/>
      <c r="J175" s="59"/>
      <c r="K175" s="59"/>
      <c r="L175" s="60" t="s">
        <v>155</v>
      </c>
      <c r="M175" s="65">
        <f>M174/M173</f>
        <v>2.4545454545454546</v>
      </c>
      <c r="N175" s="66">
        <f>N174/N173</f>
        <v>3.5714285714285716</v>
      </c>
      <c r="O175" s="56"/>
      <c r="P175" s="55"/>
      <c r="Q175" s="63"/>
      <c r="R175" s="64"/>
      <c r="S175" s="64"/>
    </row>
    <row r="176" spans="2:19" s="52" customFormat="1" hidden="1" x14ac:dyDescent="0.25">
      <c r="B176" s="58"/>
      <c r="C176" s="59"/>
      <c r="D176" s="59"/>
      <c r="E176" s="59"/>
      <c r="F176" s="59"/>
      <c r="G176" s="59"/>
      <c r="H176" s="59"/>
      <c r="I176" s="59"/>
      <c r="J176" s="59"/>
      <c r="K176" s="59"/>
      <c r="L176" s="60" t="s">
        <v>156</v>
      </c>
      <c r="M176" s="65">
        <f>ROUNDUP(M175,0)</f>
        <v>3</v>
      </c>
      <c r="N176" s="66">
        <f>ROUNDUP(N175,0)</f>
        <v>4</v>
      </c>
      <c r="O176" s="55"/>
      <c r="P176" s="55"/>
      <c r="Q176" s="63"/>
      <c r="R176" s="64"/>
      <c r="S176" s="64"/>
    </row>
    <row r="177" spans="2:19" x14ac:dyDescent="0.25">
      <c r="B177" s="48"/>
      <c r="C177" s="49"/>
      <c r="D177" s="49"/>
      <c r="E177" s="49"/>
      <c r="F177" s="49"/>
      <c r="G177" s="49"/>
      <c r="H177" s="49"/>
      <c r="I177" s="49"/>
      <c r="J177" s="49"/>
      <c r="K177" s="49"/>
      <c r="L177" s="51" t="s">
        <v>157</v>
      </c>
      <c r="M177" s="91">
        <f>M176*N176</f>
        <v>12</v>
      </c>
      <c r="N177" s="92"/>
      <c r="O177" s="55"/>
      <c r="P177" s="55"/>
      <c r="Q177" s="47"/>
      <c r="R177" s="1"/>
      <c r="S177" s="1"/>
    </row>
    <row r="178" spans="2:19" x14ac:dyDescent="0.25">
      <c r="B178" s="48"/>
      <c r="C178" s="49"/>
      <c r="D178" s="49"/>
      <c r="E178" s="49"/>
      <c r="F178" s="49"/>
      <c r="G178" s="49"/>
      <c r="H178" s="49"/>
      <c r="I178" s="49"/>
      <c r="J178" s="49"/>
      <c r="K178" s="49"/>
      <c r="L178" s="51" t="s">
        <v>158</v>
      </c>
      <c r="M178" s="89">
        <f>P173/O173</f>
        <v>0.58620689655172409</v>
      </c>
      <c r="N178" s="90"/>
    </row>
    <row r="179" spans="2:19" x14ac:dyDescent="0.25">
      <c r="B179" s="23"/>
      <c r="C179" s="35"/>
      <c r="D179" s="35"/>
      <c r="E179" s="35"/>
      <c r="F179" s="35"/>
      <c r="G179" s="35"/>
      <c r="H179" s="35"/>
      <c r="I179" s="35"/>
      <c r="J179" s="35"/>
      <c r="K179" s="35"/>
      <c r="L179" s="33"/>
      <c r="M179" s="33"/>
      <c r="N179" s="34"/>
      <c r="P179" s="57"/>
      <c r="Q179" s="2"/>
      <c r="R179" s="2"/>
      <c r="S179" s="2"/>
    </row>
    <row r="180" spans="2:19" s="2" customFormat="1" ht="15.75" x14ac:dyDescent="0.25">
      <c r="B180" s="99" t="s">
        <v>44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43" t="s">
        <v>144</v>
      </c>
      <c r="M180" s="26" t="s">
        <v>0</v>
      </c>
      <c r="N180" s="27" t="s">
        <v>1</v>
      </c>
      <c r="O180" s="54" t="s">
        <v>152</v>
      </c>
      <c r="P180" s="52"/>
    </row>
    <row r="181" spans="2:19" s="2" customFormat="1" ht="15.75" x14ac:dyDescent="0.25">
      <c r="B181" s="23" t="s">
        <v>104</v>
      </c>
      <c r="C181" s="21"/>
      <c r="D181" s="21"/>
      <c r="E181" s="21"/>
      <c r="F181" s="21"/>
      <c r="G181" s="21"/>
      <c r="H181" s="21"/>
      <c r="I181" s="21"/>
      <c r="J181" s="21"/>
      <c r="K181" s="31"/>
      <c r="L181" s="76" t="s">
        <v>132</v>
      </c>
      <c r="M181" s="76">
        <v>1</v>
      </c>
      <c r="N181" s="77">
        <v>4</v>
      </c>
      <c r="O181" s="52">
        <f>M181*N181</f>
        <v>4</v>
      </c>
      <c r="P181" s="52">
        <f>IF(L181="Oui",(M181*N181),(0))</f>
        <v>4</v>
      </c>
    </row>
    <row r="182" spans="2:19" s="2" customFormat="1" x14ac:dyDescent="0.25">
      <c r="B182" s="23" t="s">
        <v>105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76" t="s">
        <v>133</v>
      </c>
      <c r="M182" s="76">
        <v>2</v>
      </c>
      <c r="N182" s="77">
        <v>2</v>
      </c>
      <c r="O182" s="52">
        <f t="shared" ref="O182:O184" si="18">M182*N182</f>
        <v>4</v>
      </c>
      <c r="P182" s="52">
        <f t="shared" ref="P182:P184" si="19">IF(L182="Oui",(M182*N182),(0))</f>
        <v>0</v>
      </c>
    </row>
    <row r="183" spans="2:19" s="2" customFormat="1" x14ac:dyDescent="0.25">
      <c r="B183" s="23" t="s">
        <v>45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76" t="s">
        <v>132</v>
      </c>
      <c r="M183" s="76">
        <v>3</v>
      </c>
      <c r="N183" s="77">
        <v>2</v>
      </c>
      <c r="O183" s="52">
        <f t="shared" si="18"/>
        <v>6</v>
      </c>
      <c r="P183" s="52">
        <f t="shared" si="19"/>
        <v>6</v>
      </c>
    </row>
    <row r="184" spans="2:19" s="2" customFormat="1" x14ac:dyDescent="0.25">
      <c r="B184" s="23" t="s">
        <v>56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76" t="s">
        <v>132</v>
      </c>
      <c r="M184" s="76">
        <v>4</v>
      </c>
      <c r="N184" s="77">
        <v>2</v>
      </c>
      <c r="O184" s="52">
        <f t="shared" si="18"/>
        <v>8</v>
      </c>
      <c r="P184" s="52">
        <f t="shared" si="19"/>
        <v>8</v>
      </c>
      <c r="Q184" s="3"/>
      <c r="R184" s="3"/>
      <c r="S184" s="3"/>
    </row>
    <row r="185" spans="2:19" s="52" customFormat="1" hidden="1" x14ac:dyDescent="0.25">
      <c r="B185" s="58"/>
      <c r="C185" s="59"/>
      <c r="D185" s="59"/>
      <c r="E185" s="59"/>
      <c r="F185" s="59"/>
      <c r="G185" s="59"/>
      <c r="H185" s="59"/>
      <c r="I185" s="59"/>
      <c r="J185" s="59"/>
      <c r="K185" s="59"/>
      <c r="L185" s="60" t="s">
        <v>153</v>
      </c>
      <c r="M185" s="61">
        <f>SUM(M181:M184)</f>
        <v>10</v>
      </c>
      <c r="N185" s="62">
        <f>SUM(N181:N184)</f>
        <v>10</v>
      </c>
      <c r="O185" s="55">
        <f>SUM(O179:O184)</f>
        <v>22</v>
      </c>
      <c r="P185" s="55">
        <f>SUM(P179:P184)</f>
        <v>18</v>
      </c>
      <c r="Q185" s="63"/>
      <c r="R185" s="64"/>
      <c r="S185" s="64"/>
    </row>
    <row r="186" spans="2:19" s="52" customFormat="1" hidden="1" x14ac:dyDescent="0.25">
      <c r="B186" s="58"/>
      <c r="C186" s="59"/>
      <c r="D186" s="59"/>
      <c r="E186" s="59"/>
      <c r="F186" s="59"/>
      <c r="G186" s="59"/>
      <c r="H186" s="59"/>
      <c r="I186" s="59"/>
      <c r="J186" s="59"/>
      <c r="K186" s="59"/>
      <c r="L186" s="60" t="s">
        <v>154</v>
      </c>
      <c r="M186" s="61">
        <f>SUMSQ(M181:M184)</f>
        <v>30</v>
      </c>
      <c r="N186" s="62">
        <f>SUMSQ(N181:N184)</f>
        <v>28</v>
      </c>
      <c r="O186" s="55"/>
      <c r="P186" s="55"/>
      <c r="Q186" s="63"/>
      <c r="R186" s="64"/>
      <c r="S186" s="64"/>
    </row>
    <row r="187" spans="2:19" s="52" customFormat="1" hidden="1" x14ac:dyDescent="0.25">
      <c r="B187" s="58"/>
      <c r="C187" s="59"/>
      <c r="D187" s="59"/>
      <c r="E187" s="59"/>
      <c r="F187" s="59"/>
      <c r="G187" s="59"/>
      <c r="H187" s="59"/>
      <c r="I187" s="59"/>
      <c r="J187" s="59"/>
      <c r="K187" s="59"/>
      <c r="L187" s="60" t="s">
        <v>155</v>
      </c>
      <c r="M187" s="65">
        <f>M186/M185</f>
        <v>3</v>
      </c>
      <c r="N187" s="66">
        <f>N186/N185</f>
        <v>2.8</v>
      </c>
      <c r="O187" s="56"/>
      <c r="P187" s="55"/>
      <c r="Q187" s="63"/>
      <c r="R187" s="64"/>
      <c r="S187" s="64"/>
    </row>
    <row r="188" spans="2:19" s="52" customFormat="1" hidden="1" x14ac:dyDescent="0.25">
      <c r="B188" s="58"/>
      <c r="C188" s="59"/>
      <c r="D188" s="59"/>
      <c r="E188" s="59"/>
      <c r="F188" s="59"/>
      <c r="G188" s="59"/>
      <c r="H188" s="59"/>
      <c r="I188" s="59"/>
      <c r="J188" s="59"/>
      <c r="K188" s="59"/>
      <c r="L188" s="60" t="s">
        <v>156</v>
      </c>
      <c r="M188" s="65">
        <f>ROUNDUP(M187,0)</f>
        <v>3</v>
      </c>
      <c r="N188" s="66">
        <f>ROUNDUP(N187,0)</f>
        <v>3</v>
      </c>
      <c r="O188" s="55"/>
      <c r="P188" s="55"/>
      <c r="Q188" s="63"/>
      <c r="R188" s="64"/>
      <c r="S188" s="64"/>
    </row>
    <row r="189" spans="2:19" x14ac:dyDescent="0.25">
      <c r="B189" s="48"/>
      <c r="C189" s="49"/>
      <c r="D189" s="49"/>
      <c r="E189" s="49"/>
      <c r="F189" s="49"/>
      <c r="G189" s="49"/>
      <c r="H189" s="49"/>
      <c r="I189" s="49"/>
      <c r="J189" s="49"/>
      <c r="K189" s="49"/>
      <c r="L189" s="51" t="s">
        <v>157</v>
      </c>
      <c r="M189" s="91">
        <f>M188*N188</f>
        <v>9</v>
      </c>
      <c r="N189" s="92"/>
      <c r="O189" s="55"/>
      <c r="P189" s="55"/>
      <c r="Q189" s="47"/>
      <c r="R189" s="1"/>
      <c r="S189" s="1"/>
    </row>
    <row r="190" spans="2:19" x14ac:dyDescent="0.25">
      <c r="B190" s="48"/>
      <c r="C190" s="49"/>
      <c r="D190" s="49"/>
      <c r="E190" s="49"/>
      <c r="F190" s="49"/>
      <c r="G190" s="49"/>
      <c r="H190" s="49"/>
      <c r="I190" s="49"/>
      <c r="J190" s="49"/>
      <c r="K190" s="49"/>
      <c r="L190" s="51" t="s">
        <v>158</v>
      </c>
      <c r="M190" s="89">
        <f>P185/O185</f>
        <v>0.81818181818181823</v>
      </c>
      <c r="N190" s="90"/>
    </row>
    <row r="191" spans="2:19" x14ac:dyDescent="0.25">
      <c r="B191" s="13"/>
      <c r="C191" s="35"/>
      <c r="D191" s="35"/>
      <c r="E191" s="35"/>
      <c r="F191" s="35"/>
      <c r="G191" s="35"/>
      <c r="H191" s="35"/>
      <c r="I191" s="35"/>
      <c r="J191" s="35"/>
      <c r="K191" s="35"/>
      <c r="L191" s="33"/>
      <c r="M191" s="33"/>
      <c r="N191" s="34"/>
    </row>
    <row r="192" spans="2:19" x14ac:dyDescent="0.25">
      <c r="B192" s="23"/>
      <c r="C192" s="35"/>
      <c r="D192" s="35"/>
      <c r="E192" s="35"/>
      <c r="F192" s="35"/>
      <c r="G192" s="35"/>
      <c r="H192" s="35"/>
      <c r="I192" s="35"/>
      <c r="J192" s="35"/>
      <c r="K192" s="35"/>
      <c r="L192" s="33"/>
      <c r="M192" s="33"/>
      <c r="N192" s="34"/>
      <c r="R192" s="83"/>
    </row>
    <row r="193" spans="2:14" ht="15" customHeight="1" x14ac:dyDescent="0.25">
      <c r="B193" s="96" t="s">
        <v>67</v>
      </c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8"/>
    </row>
    <row r="194" spans="2:14" x14ac:dyDescent="0.25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5"/>
    </row>
    <row r="195" spans="2:14" ht="15.75" thickBot="1" x14ac:dyDescent="0.3"/>
    <row r="196" spans="2:14" ht="16.5" thickBot="1" x14ac:dyDescent="0.3">
      <c r="B196" s="84" t="s">
        <v>160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6"/>
      <c r="M196" s="87">
        <f>AVERAGE(M31,M51,M62,M84,M103,M121,M143,M152,M164,M178,M190)</f>
        <v>0.66596885363649072</v>
      </c>
      <c r="N196" s="88"/>
    </row>
  </sheetData>
  <sheetProtection algorithmName="SHA-512" hashValue="Gl+CnA2i83RIcKMgAzoejOxFW3brNA5rVdoD5zluCK5E5HyIegWx+yk3Xh10r+5cOmba2Oep3UN6+OQKZbWwlA==" saltValue="LMJVB7fXB9tvq0WXaVjoaw==" spinCount="100000" sheet="1" objects="1" scenarios="1" selectLockedCells="1"/>
  <mergeCells count="48">
    <mergeCell ref="B14:G14"/>
    <mergeCell ref="D15:G15"/>
    <mergeCell ref="D16:G16"/>
    <mergeCell ref="D17:G17"/>
    <mergeCell ref="D18:G18"/>
    <mergeCell ref="B193:N194"/>
    <mergeCell ref="K17:N17"/>
    <mergeCell ref="K18:N18"/>
    <mergeCell ref="B123:K123"/>
    <mergeCell ref="B145:K145"/>
    <mergeCell ref="B154:K154"/>
    <mergeCell ref="B180:K180"/>
    <mergeCell ref="B166:K166"/>
    <mergeCell ref="M51:N51"/>
    <mergeCell ref="M61:N61"/>
    <mergeCell ref="M62:N62"/>
    <mergeCell ref="M83:N83"/>
    <mergeCell ref="M84:N84"/>
    <mergeCell ref="M102:N102"/>
    <mergeCell ref="M103:N103"/>
    <mergeCell ref="M120:N120"/>
    <mergeCell ref="B6:N6"/>
    <mergeCell ref="B7:N8"/>
    <mergeCell ref="B105:K105"/>
    <mergeCell ref="B33:K33"/>
    <mergeCell ref="B53:K53"/>
    <mergeCell ref="B66:K66"/>
    <mergeCell ref="B86:K86"/>
    <mergeCell ref="B21:K21"/>
    <mergeCell ref="K15:N15"/>
    <mergeCell ref="K16:N16"/>
    <mergeCell ref="I14:N14"/>
    <mergeCell ref="B20:N20"/>
    <mergeCell ref="B65:N65"/>
    <mergeCell ref="M30:N30"/>
    <mergeCell ref="M50:N50"/>
    <mergeCell ref="M31:N31"/>
    <mergeCell ref="M121:N121"/>
    <mergeCell ref="M142:N142"/>
    <mergeCell ref="M143:N143"/>
    <mergeCell ref="M151:N151"/>
    <mergeCell ref="M152:N152"/>
    <mergeCell ref="M190:N190"/>
    <mergeCell ref="M163:N163"/>
    <mergeCell ref="M164:N164"/>
    <mergeCell ref="M177:N177"/>
    <mergeCell ref="M178:N178"/>
    <mergeCell ref="M189:N189"/>
  </mergeCells>
  <conditionalFormatting sqref="M50:N50">
    <cfRule type="iconSet" priority="10">
      <iconSet reverse="1">
        <cfvo type="percent" val="0"/>
        <cfvo type="num" val="6" gte="0"/>
        <cfvo type="num" val="9"/>
      </iconSet>
    </cfRule>
  </conditionalFormatting>
  <conditionalFormatting sqref="M30:N30">
    <cfRule type="iconSet" priority="12">
      <iconSet reverse="1">
        <cfvo type="percent" val="0"/>
        <cfvo type="percent" val="6" gte="0"/>
        <cfvo type="num" val="9"/>
      </iconSet>
    </cfRule>
  </conditionalFormatting>
  <conditionalFormatting sqref="M61:N61">
    <cfRule type="iconSet" priority="9">
      <iconSet reverse="1">
        <cfvo type="percent" val="0"/>
        <cfvo type="num" val="6" gte="0"/>
        <cfvo type="num" val="9"/>
      </iconSet>
    </cfRule>
  </conditionalFormatting>
  <conditionalFormatting sqref="M83:N83">
    <cfRule type="iconSet" priority="8">
      <iconSet reverse="1">
        <cfvo type="percent" val="0"/>
        <cfvo type="num" val="6" gte="0"/>
        <cfvo type="num" val="9"/>
      </iconSet>
    </cfRule>
  </conditionalFormatting>
  <conditionalFormatting sqref="M102:N102">
    <cfRule type="iconSet" priority="7">
      <iconSet reverse="1">
        <cfvo type="percent" val="0"/>
        <cfvo type="num" val="6" gte="0"/>
        <cfvo type="num" val="9"/>
      </iconSet>
    </cfRule>
  </conditionalFormatting>
  <conditionalFormatting sqref="M120:N120">
    <cfRule type="iconSet" priority="6">
      <iconSet reverse="1">
        <cfvo type="percent" val="0"/>
        <cfvo type="num" val="6" gte="0"/>
        <cfvo type="num" val="9"/>
      </iconSet>
    </cfRule>
  </conditionalFormatting>
  <conditionalFormatting sqref="M142:N142">
    <cfRule type="iconSet" priority="5">
      <iconSet reverse="1">
        <cfvo type="percent" val="0"/>
        <cfvo type="num" val="6" gte="0"/>
        <cfvo type="num" val="9"/>
      </iconSet>
    </cfRule>
  </conditionalFormatting>
  <conditionalFormatting sqref="M151:N151">
    <cfRule type="iconSet" priority="4">
      <iconSet reverse="1">
        <cfvo type="percent" val="0"/>
        <cfvo type="num" val="6" gte="0"/>
        <cfvo type="num" val="9"/>
      </iconSet>
    </cfRule>
  </conditionalFormatting>
  <conditionalFormatting sqref="M163:N163">
    <cfRule type="iconSet" priority="3">
      <iconSet reverse="1">
        <cfvo type="percent" val="0"/>
        <cfvo type="num" val="6" gte="0"/>
        <cfvo type="num" val="9"/>
      </iconSet>
    </cfRule>
  </conditionalFormatting>
  <conditionalFormatting sqref="M177:N177">
    <cfRule type="iconSet" priority="2">
      <iconSet reverse="1">
        <cfvo type="percent" val="0"/>
        <cfvo type="num" val="6" gte="0"/>
        <cfvo type="num" val="9"/>
      </iconSet>
    </cfRule>
  </conditionalFormatting>
  <conditionalFormatting sqref="M189:N189">
    <cfRule type="iconSet" priority="1">
      <iconSet reverse="1">
        <cfvo type="percent" val="0"/>
        <cfvo type="num" val="6" gte="0"/>
        <cfvo type="num" val="9"/>
      </iconSet>
    </cfRule>
  </conditionalFormatting>
  <dataValidations count="1">
    <dataValidation type="list" allowBlank="1" showInputMessage="1" showErrorMessage="1" sqref="L22:L25 L169:L172 L54 L34:L45 L67:L69 L56 L87 L90:L91 L93:L94 L73:L78 L106:L107 L96:L97 L124:L127 L112:L115 L132:L137 L146 L167 L155:L158 L181:L184" xr:uid="{EB2A022C-93EE-4DBE-9A6B-9992F2B9CB37}">
      <formula1>"Oui,Non"</formula1>
    </dataValidation>
  </dataValidations>
  <pageMargins left="0.7" right="0.7" top="0.75" bottom="0.75" header="0.3" footer="0.3"/>
  <pageSetup paperSize="9" scale="48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E5164-ECCF-4D18-A639-10D0382CFB30}">
  <sheetPr>
    <pageSetUpPr fitToPage="1"/>
  </sheetPr>
  <dimension ref="B6:S199"/>
  <sheetViews>
    <sheetView tabSelected="1" zoomScaleNormal="100" workbookViewId="0">
      <selection activeCell="L22" sqref="L22"/>
    </sheetView>
  </sheetViews>
  <sheetFormatPr baseColWidth="10" defaultRowHeight="15" x14ac:dyDescent="0.25"/>
  <cols>
    <col min="1" max="1" width="14.28515625" style="3" customWidth="1"/>
    <col min="2" max="12" width="11.42578125" style="3"/>
    <col min="13" max="14" width="11.42578125" style="41"/>
    <col min="15" max="15" width="5.42578125" style="3" hidden="1" customWidth="1"/>
    <col min="16" max="16" width="5.28515625" style="3" hidden="1" customWidth="1"/>
    <col min="17" max="16384" width="11.42578125" style="3"/>
  </cols>
  <sheetData>
    <row r="6" spans="2:19" ht="26.25" customHeight="1" x14ac:dyDescent="0.25">
      <c r="B6" s="93" t="s">
        <v>51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</row>
    <row r="7" spans="2:19" ht="15" customHeight="1" x14ac:dyDescent="0.25">
      <c r="B7" s="96" t="s">
        <v>131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S7" s="31"/>
    </row>
    <row r="8" spans="2:19" ht="15" customHeight="1" x14ac:dyDescent="0.25"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8"/>
      <c r="O8" s="32"/>
      <c r="S8" s="31"/>
    </row>
    <row r="9" spans="2:19" x14ac:dyDescent="0.25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33"/>
      <c r="N9" s="34"/>
      <c r="O9" s="32"/>
      <c r="S9" s="31"/>
    </row>
    <row r="10" spans="2:19" x14ac:dyDescent="0.25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33"/>
      <c r="N10" s="34"/>
    </row>
    <row r="11" spans="2:19" x14ac:dyDescent="0.25">
      <c r="B11" s="4"/>
      <c r="C11" s="5"/>
      <c r="D11" s="5"/>
      <c r="E11" s="5"/>
      <c r="F11" s="5"/>
      <c r="G11" s="5"/>
      <c r="H11" s="5"/>
      <c r="I11" s="5"/>
      <c r="J11" s="5"/>
      <c r="K11" s="5"/>
      <c r="L11" s="42"/>
      <c r="M11" s="33"/>
      <c r="N11" s="34"/>
    </row>
    <row r="12" spans="2:19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42"/>
      <c r="M12" s="33"/>
      <c r="N12" s="6"/>
    </row>
    <row r="13" spans="2:19" x14ac:dyDescent="0.25">
      <c r="B13" s="4"/>
      <c r="C13" s="5"/>
      <c r="D13" s="5"/>
      <c r="E13" s="5"/>
      <c r="F13" s="5"/>
      <c r="G13" s="5"/>
      <c r="H13" s="5"/>
      <c r="I13" s="5"/>
      <c r="J13" s="5"/>
      <c r="K13" s="5"/>
      <c r="L13" s="42"/>
      <c r="M13" s="33"/>
      <c r="N13" s="6"/>
    </row>
    <row r="14" spans="2:19" x14ac:dyDescent="0.25">
      <c r="B14" s="118" t="s">
        <v>0</v>
      </c>
      <c r="C14" s="119"/>
      <c r="D14" s="119"/>
      <c r="E14" s="119"/>
      <c r="F14" s="119"/>
      <c r="G14" s="120"/>
      <c r="H14" s="35"/>
      <c r="I14" s="105" t="s">
        <v>1</v>
      </c>
      <c r="J14" s="106"/>
      <c r="K14" s="106"/>
      <c r="L14" s="106"/>
      <c r="M14" s="106"/>
      <c r="N14" s="107"/>
    </row>
    <row r="15" spans="2:19" ht="25.5" customHeight="1" x14ac:dyDescent="0.25">
      <c r="B15" s="7">
        <v>1</v>
      </c>
      <c r="C15" s="8" t="s">
        <v>57</v>
      </c>
      <c r="D15" s="103" t="s">
        <v>128</v>
      </c>
      <c r="E15" s="103"/>
      <c r="F15" s="103"/>
      <c r="G15" s="104"/>
      <c r="H15" s="35"/>
      <c r="I15" s="7">
        <v>1</v>
      </c>
      <c r="J15" s="9" t="s">
        <v>64</v>
      </c>
      <c r="K15" s="103" t="s">
        <v>111</v>
      </c>
      <c r="L15" s="103"/>
      <c r="M15" s="103"/>
      <c r="N15" s="104"/>
    </row>
    <row r="16" spans="2:19" ht="25.5" customHeight="1" x14ac:dyDescent="0.25">
      <c r="B16" s="10">
        <v>2</v>
      </c>
      <c r="C16" s="8" t="s">
        <v>58</v>
      </c>
      <c r="D16" s="103" t="s">
        <v>148</v>
      </c>
      <c r="E16" s="103"/>
      <c r="F16" s="103"/>
      <c r="G16" s="104"/>
      <c r="H16" s="35"/>
      <c r="I16" s="10">
        <v>2</v>
      </c>
      <c r="J16" s="9" t="s">
        <v>63</v>
      </c>
      <c r="K16" s="103" t="s">
        <v>146</v>
      </c>
      <c r="L16" s="103"/>
      <c r="M16" s="103"/>
      <c r="N16" s="104"/>
    </row>
    <row r="17" spans="2:16" ht="25.5" customHeight="1" x14ac:dyDescent="0.25">
      <c r="B17" s="11">
        <v>3</v>
      </c>
      <c r="C17" s="8" t="s">
        <v>59</v>
      </c>
      <c r="D17" s="103" t="s">
        <v>129</v>
      </c>
      <c r="E17" s="103"/>
      <c r="F17" s="103"/>
      <c r="G17" s="104"/>
      <c r="H17" s="35"/>
      <c r="I17" s="11">
        <v>3</v>
      </c>
      <c r="J17" s="9" t="s">
        <v>62</v>
      </c>
      <c r="K17" s="103" t="s">
        <v>65</v>
      </c>
      <c r="L17" s="103"/>
      <c r="M17" s="103"/>
      <c r="N17" s="104"/>
    </row>
    <row r="18" spans="2:16" ht="25.5" customHeight="1" x14ac:dyDescent="0.25">
      <c r="B18" s="28">
        <v>4</v>
      </c>
      <c r="C18" s="29" t="s">
        <v>60</v>
      </c>
      <c r="D18" s="116" t="s">
        <v>109</v>
      </c>
      <c r="E18" s="116"/>
      <c r="F18" s="116"/>
      <c r="G18" s="117"/>
      <c r="H18" s="35"/>
      <c r="I18" s="28">
        <v>4</v>
      </c>
      <c r="J18" s="30" t="s">
        <v>61</v>
      </c>
      <c r="K18" s="116" t="s">
        <v>66</v>
      </c>
      <c r="L18" s="116"/>
      <c r="M18" s="116"/>
      <c r="N18" s="117"/>
    </row>
    <row r="19" spans="2:16" x14ac:dyDescent="0.25">
      <c r="B19" s="4"/>
      <c r="C19" s="5"/>
      <c r="D19" s="5"/>
      <c r="E19" s="5"/>
      <c r="F19" s="5"/>
      <c r="G19" s="5"/>
      <c r="H19" s="5"/>
      <c r="I19" s="5"/>
      <c r="J19" s="5"/>
      <c r="K19" s="5"/>
      <c r="L19" s="42"/>
      <c r="M19" s="33"/>
      <c r="N19" s="34"/>
    </row>
    <row r="20" spans="2:16" ht="21" x14ac:dyDescent="0.25">
      <c r="B20" s="108" t="s">
        <v>46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10"/>
    </row>
    <row r="21" spans="2:16" ht="15.75" x14ac:dyDescent="0.25">
      <c r="B21" s="99" t="s">
        <v>50</v>
      </c>
      <c r="C21" s="100"/>
      <c r="D21" s="100"/>
      <c r="E21" s="100"/>
      <c r="F21" s="100"/>
      <c r="G21" s="100"/>
      <c r="H21" s="100"/>
      <c r="I21" s="100"/>
      <c r="J21" s="100"/>
      <c r="K21" s="100"/>
      <c r="L21" s="43" t="s">
        <v>144</v>
      </c>
      <c r="M21" s="26" t="s">
        <v>0</v>
      </c>
      <c r="N21" s="27" t="s">
        <v>1</v>
      </c>
      <c r="O21" s="54" t="s">
        <v>152</v>
      </c>
      <c r="P21" s="52"/>
    </row>
    <row r="22" spans="2:16" x14ac:dyDescent="0.25">
      <c r="B22" s="23" t="s">
        <v>121</v>
      </c>
      <c r="C22" s="35"/>
      <c r="D22" s="35"/>
      <c r="E22" s="35"/>
      <c r="F22" s="35"/>
      <c r="G22" s="35"/>
      <c r="H22" s="35"/>
      <c r="I22" s="35"/>
      <c r="J22" s="35"/>
      <c r="K22" s="35"/>
      <c r="L22" s="79" t="s">
        <v>132</v>
      </c>
      <c r="M22" s="73">
        <v>3</v>
      </c>
      <c r="N22" s="74">
        <v>1</v>
      </c>
      <c r="O22" s="52">
        <f>M22*N22</f>
        <v>3</v>
      </c>
      <c r="P22" s="52">
        <f>IF(L22="Oui",(M22*N22),(0))</f>
        <v>3</v>
      </c>
    </row>
    <row r="23" spans="2:16" x14ac:dyDescent="0.25">
      <c r="B23" s="23" t="s">
        <v>107</v>
      </c>
      <c r="C23" s="35"/>
      <c r="D23" s="35"/>
      <c r="E23" s="35"/>
      <c r="F23" s="35"/>
      <c r="G23" s="35"/>
      <c r="H23" s="35"/>
      <c r="I23" s="35"/>
      <c r="J23" s="35"/>
      <c r="K23" s="35"/>
      <c r="L23" s="79"/>
      <c r="M23" s="73">
        <v>3</v>
      </c>
      <c r="N23" s="74">
        <v>2</v>
      </c>
      <c r="O23" s="52">
        <f t="shared" ref="O23:O33" si="0">M23*N23</f>
        <v>6</v>
      </c>
      <c r="P23" s="52">
        <f t="shared" ref="P23:P33" si="1">IF(L23="Oui",(M23*N23),(0))</f>
        <v>0</v>
      </c>
    </row>
    <row r="24" spans="2:16" x14ac:dyDescent="0.25">
      <c r="B24" s="23" t="s">
        <v>122</v>
      </c>
      <c r="C24" s="35"/>
      <c r="D24" s="35"/>
      <c r="E24" s="35"/>
      <c r="F24" s="35"/>
      <c r="G24" s="35"/>
      <c r="H24" s="35"/>
      <c r="I24" s="35"/>
      <c r="J24" s="35"/>
      <c r="K24" s="35"/>
      <c r="L24" s="79"/>
      <c r="M24" s="73">
        <v>3</v>
      </c>
      <c r="N24" s="74">
        <v>1</v>
      </c>
      <c r="O24" s="52">
        <f t="shared" si="0"/>
        <v>3</v>
      </c>
      <c r="P24" s="52">
        <f t="shared" si="1"/>
        <v>0</v>
      </c>
    </row>
    <row r="25" spans="2:16" x14ac:dyDescent="0.25">
      <c r="B25" s="23" t="s">
        <v>13</v>
      </c>
      <c r="C25" s="35"/>
      <c r="D25" s="35"/>
      <c r="E25" s="35"/>
      <c r="F25" s="35"/>
      <c r="G25" s="35"/>
      <c r="H25" s="35"/>
      <c r="I25" s="35"/>
      <c r="J25" s="35"/>
      <c r="K25" s="35"/>
      <c r="L25" s="79"/>
      <c r="M25" s="73">
        <v>3</v>
      </c>
      <c r="N25" s="74">
        <v>1</v>
      </c>
      <c r="O25" s="52">
        <f t="shared" si="0"/>
        <v>3</v>
      </c>
      <c r="P25" s="52">
        <f t="shared" si="1"/>
        <v>0</v>
      </c>
    </row>
    <row r="26" spans="2:16" x14ac:dyDescent="0.25">
      <c r="B26" s="23" t="s">
        <v>123</v>
      </c>
      <c r="C26" s="35"/>
      <c r="D26" s="35"/>
      <c r="E26" s="35"/>
      <c r="F26" s="35"/>
      <c r="G26" s="35"/>
      <c r="H26" s="35"/>
      <c r="I26" s="35"/>
      <c r="J26" s="35"/>
      <c r="K26" s="35"/>
      <c r="L26" s="79"/>
      <c r="M26" s="73">
        <v>1</v>
      </c>
      <c r="N26" s="74">
        <v>1</v>
      </c>
      <c r="O26" s="52">
        <f t="shared" si="0"/>
        <v>1</v>
      </c>
      <c r="P26" s="52">
        <f t="shared" si="1"/>
        <v>0</v>
      </c>
    </row>
    <row r="27" spans="2:16" x14ac:dyDescent="0.25">
      <c r="B27" s="23" t="s">
        <v>73</v>
      </c>
      <c r="C27" s="35"/>
      <c r="D27" s="35"/>
      <c r="E27" s="35"/>
      <c r="F27" s="35"/>
      <c r="G27" s="35"/>
      <c r="H27" s="35"/>
      <c r="I27" s="35"/>
      <c r="J27" s="35"/>
      <c r="K27" s="35"/>
      <c r="L27" s="79"/>
      <c r="M27" s="73">
        <v>3</v>
      </c>
      <c r="N27" s="74">
        <v>1</v>
      </c>
      <c r="O27" s="52">
        <f t="shared" si="0"/>
        <v>3</v>
      </c>
      <c r="P27" s="52">
        <f t="shared" si="1"/>
        <v>0</v>
      </c>
    </row>
    <row r="28" spans="2:16" x14ac:dyDescent="0.25">
      <c r="B28" s="23" t="s">
        <v>124</v>
      </c>
      <c r="C28" s="35"/>
      <c r="D28" s="35"/>
      <c r="E28" s="35"/>
      <c r="F28" s="35"/>
      <c r="G28" s="35"/>
      <c r="H28" s="35"/>
      <c r="I28" s="35"/>
      <c r="J28" s="35"/>
      <c r="K28" s="35"/>
      <c r="L28" s="79"/>
      <c r="M28" s="73">
        <v>2</v>
      </c>
      <c r="N28" s="74">
        <v>1</v>
      </c>
      <c r="O28" s="52">
        <f t="shared" si="0"/>
        <v>2</v>
      </c>
      <c r="P28" s="52">
        <f t="shared" si="1"/>
        <v>0</v>
      </c>
    </row>
    <row r="29" spans="2:16" x14ac:dyDescent="0.25">
      <c r="B29" s="23" t="s">
        <v>125</v>
      </c>
      <c r="C29" s="35"/>
      <c r="D29" s="35"/>
      <c r="E29" s="35"/>
      <c r="F29" s="35"/>
      <c r="G29" s="35"/>
      <c r="H29" s="35"/>
      <c r="I29" s="35"/>
      <c r="J29" s="35"/>
      <c r="K29" s="35"/>
      <c r="L29" s="79"/>
      <c r="M29" s="73">
        <v>2</v>
      </c>
      <c r="N29" s="74">
        <v>1</v>
      </c>
      <c r="O29" s="52">
        <f t="shared" si="0"/>
        <v>2</v>
      </c>
      <c r="P29" s="52">
        <f t="shared" si="1"/>
        <v>0</v>
      </c>
    </row>
    <row r="30" spans="2:16" x14ac:dyDescent="0.25">
      <c r="B30" s="23" t="s">
        <v>126</v>
      </c>
      <c r="C30" s="35"/>
      <c r="D30" s="35"/>
      <c r="E30" s="35"/>
      <c r="F30" s="35"/>
      <c r="G30" s="35"/>
      <c r="H30" s="35"/>
      <c r="I30" s="35"/>
      <c r="J30" s="35"/>
      <c r="K30" s="35"/>
      <c r="L30" s="79"/>
      <c r="M30" s="73">
        <v>3</v>
      </c>
      <c r="N30" s="74">
        <v>1</v>
      </c>
      <c r="O30" s="52">
        <f t="shared" si="0"/>
        <v>3</v>
      </c>
      <c r="P30" s="52">
        <f t="shared" si="1"/>
        <v>0</v>
      </c>
    </row>
    <row r="31" spans="2:16" x14ac:dyDescent="0.25">
      <c r="B31" s="23" t="s">
        <v>112</v>
      </c>
      <c r="C31" s="35"/>
      <c r="D31" s="35"/>
      <c r="E31" s="35"/>
      <c r="F31" s="35"/>
      <c r="G31" s="35"/>
      <c r="H31" s="35"/>
      <c r="I31" s="35"/>
      <c r="J31" s="35"/>
      <c r="K31" s="35"/>
      <c r="L31" s="79"/>
      <c r="M31" s="73">
        <v>2</v>
      </c>
      <c r="N31" s="74">
        <v>1</v>
      </c>
      <c r="O31" s="52">
        <f t="shared" si="0"/>
        <v>2</v>
      </c>
      <c r="P31" s="52">
        <f t="shared" si="1"/>
        <v>0</v>
      </c>
    </row>
    <row r="32" spans="2:16" x14ac:dyDescent="0.25">
      <c r="B32" s="23" t="s">
        <v>14</v>
      </c>
      <c r="C32" s="35"/>
      <c r="D32" s="35"/>
      <c r="E32" s="35"/>
      <c r="F32" s="35"/>
      <c r="G32" s="35"/>
      <c r="H32" s="35"/>
      <c r="I32" s="35"/>
      <c r="J32" s="35"/>
      <c r="K32" s="35"/>
      <c r="L32" s="79"/>
      <c r="M32" s="73">
        <v>2</v>
      </c>
      <c r="N32" s="74">
        <v>2</v>
      </c>
      <c r="O32" s="52">
        <f t="shared" si="0"/>
        <v>4</v>
      </c>
      <c r="P32" s="52">
        <f t="shared" si="1"/>
        <v>0</v>
      </c>
    </row>
    <row r="33" spans="2:19" x14ac:dyDescent="0.25">
      <c r="B33" s="23" t="s">
        <v>21</v>
      </c>
      <c r="C33" s="35"/>
      <c r="D33" s="35"/>
      <c r="E33" s="35"/>
      <c r="F33" s="35"/>
      <c r="G33" s="35"/>
      <c r="H33" s="35"/>
      <c r="I33" s="35"/>
      <c r="J33" s="35"/>
      <c r="K33" s="35"/>
      <c r="L33" s="79"/>
      <c r="M33" s="73">
        <v>3</v>
      </c>
      <c r="N33" s="74">
        <v>2</v>
      </c>
      <c r="O33" s="52">
        <f t="shared" si="0"/>
        <v>6</v>
      </c>
      <c r="P33" s="52">
        <f t="shared" si="1"/>
        <v>0</v>
      </c>
    </row>
    <row r="34" spans="2:19" s="52" customFormat="1" hidden="1" x14ac:dyDescent="0.25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60" t="s">
        <v>153</v>
      </c>
      <c r="M34" s="61">
        <f>SUM(M22:M33)</f>
        <v>30</v>
      </c>
      <c r="N34" s="62">
        <f>SUM(N22:N33)</f>
        <v>15</v>
      </c>
      <c r="O34" s="55">
        <f>SUM(O22:O33)</f>
        <v>38</v>
      </c>
      <c r="P34" s="55">
        <f>SUM(P22:P33)</f>
        <v>3</v>
      </c>
      <c r="Q34" s="63"/>
      <c r="R34" s="64"/>
      <c r="S34" s="64"/>
    </row>
    <row r="35" spans="2:19" s="52" customFormat="1" hidden="1" x14ac:dyDescent="0.25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60" t="s">
        <v>154</v>
      </c>
      <c r="M35" s="61">
        <f>SUMSQ(M22:M33)</f>
        <v>80</v>
      </c>
      <c r="N35" s="62">
        <f>SUMSQ(N22:N33)</f>
        <v>21</v>
      </c>
      <c r="O35" s="55"/>
      <c r="P35" s="55"/>
      <c r="Q35" s="63"/>
      <c r="R35" s="64"/>
      <c r="S35" s="64"/>
    </row>
    <row r="36" spans="2:19" s="52" customFormat="1" hidden="1" x14ac:dyDescent="0.25"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60" t="s">
        <v>155</v>
      </c>
      <c r="M36" s="65">
        <f>M35/M34</f>
        <v>2.6666666666666665</v>
      </c>
      <c r="N36" s="66">
        <f>N35/N34</f>
        <v>1.4</v>
      </c>
      <c r="O36" s="56"/>
      <c r="P36" s="55"/>
      <c r="Q36" s="63"/>
      <c r="R36" s="64"/>
      <c r="S36" s="64"/>
    </row>
    <row r="37" spans="2:19" s="52" customFormat="1" hidden="1" x14ac:dyDescent="0.25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60" t="s">
        <v>156</v>
      </c>
      <c r="M37" s="65">
        <f>ROUNDUP(M36,0)</f>
        <v>3</v>
      </c>
      <c r="N37" s="66">
        <f>ROUNDUP(N36,0)</f>
        <v>2</v>
      </c>
      <c r="O37" s="55"/>
      <c r="P37" s="55"/>
      <c r="Q37" s="63"/>
      <c r="R37" s="64"/>
      <c r="S37" s="64"/>
    </row>
    <row r="38" spans="2:19" x14ac:dyDescent="0.25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51" t="s">
        <v>157</v>
      </c>
      <c r="M38" s="91">
        <f>M37*N37</f>
        <v>6</v>
      </c>
      <c r="N38" s="92"/>
      <c r="O38" s="55"/>
      <c r="P38" s="55"/>
      <c r="Q38" s="47"/>
      <c r="R38" s="1"/>
      <c r="S38" s="1"/>
    </row>
    <row r="39" spans="2:19" x14ac:dyDescent="0.25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51" t="s">
        <v>158</v>
      </c>
      <c r="M39" s="89">
        <f>P34/O34</f>
        <v>7.8947368421052627E-2</v>
      </c>
      <c r="N39" s="90"/>
      <c r="O39" s="52"/>
      <c r="P39" s="52"/>
    </row>
    <row r="40" spans="2:19" x14ac:dyDescent="0.25">
      <c r="B40" s="23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3"/>
      <c r="N40" s="34"/>
    </row>
    <row r="41" spans="2:19" x14ac:dyDescent="0.25">
      <c r="B41" s="12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3"/>
      <c r="N41" s="34"/>
    </row>
    <row r="42" spans="2:19" ht="15.75" x14ac:dyDescent="0.25">
      <c r="B42" s="99" t="s">
        <v>3</v>
      </c>
      <c r="C42" s="100"/>
      <c r="D42" s="100"/>
      <c r="E42" s="100"/>
      <c r="F42" s="100"/>
      <c r="G42" s="100"/>
      <c r="H42" s="100"/>
      <c r="I42" s="100"/>
      <c r="J42" s="100"/>
      <c r="K42" s="100"/>
      <c r="L42" s="43" t="s">
        <v>144</v>
      </c>
      <c r="M42" s="26" t="s">
        <v>0</v>
      </c>
      <c r="N42" s="27" t="s">
        <v>1</v>
      </c>
      <c r="O42" s="54" t="s">
        <v>152</v>
      </c>
      <c r="P42" s="52"/>
    </row>
    <row r="43" spans="2:19" x14ac:dyDescent="0.25">
      <c r="B43" s="23" t="s">
        <v>113</v>
      </c>
      <c r="C43" s="35"/>
      <c r="D43" s="35"/>
      <c r="E43" s="35"/>
      <c r="F43" s="35"/>
      <c r="G43" s="35"/>
      <c r="H43" s="35"/>
      <c r="I43" s="35"/>
      <c r="J43" s="35"/>
      <c r="K43" s="35"/>
      <c r="L43" s="79" t="s">
        <v>132</v>
      </c>
      <c r="M43" s="73">
        <v>4</v>
      </c>
      <c r="N43" s="74">
        <v>1</v>
      </c>
      <c r="O43" s="52">
        <f>M43*N43</f>
        <v>4</v>
      </c>
      <c r="P43" s="52">
        <f>IF(L43="Oui",(M43*N43),(0))</f>
        <v>4</v>
      </c>
    </row>
    <row r="44" spans="2:19" x14ac:dyDescent="0.25">
      <c r="B44" s="13" t="s">
        <v>15</v>
      </c>
      <c r="C44" s="35"/>
      <c r="D44" s="35"/>
      <c r="E44" s="35"/>
      <c r="F44" s="35"/>
      <c r="G44" s="35"/>
      <c r="H44" s="35"/>
      <c r="I44" s="35"/>
      <c r="J44" s="35"/>
      <c r="K44" s="35"/>
      <c r="L44" s="79"/>
      <c r="M44" s="73"/>
      <c r="N44" s="74"/>
      <c r="O44" s="52"/>
      <c r="P44" s="52"/>
    </row>
    <row r="45" spans="2:19" x14ac:dyDescent="0.25">
      <c r="B45" s="23" t="s">
        <v>54</v>
      </c>
      <c r="C45" s="35"/>
      <c r="D45" s="35"/>
      <c r="E45" s="35"/>
      <c r="F45" s="35"/>
      <c r="G45" s="35"/>
      <c r="H45" s="35"/>
      <c r="I45" s="35"/>
      <c r="J45" s="35"/>
      <c r="K45" s="35"/>
      <c r="L45" s="79" t="s">
        <v>132</v>
      </c>
      <c r="M45" s="73">
        <v>4</v>
      </c>
      <c r="N45" s="74">
        <v>1</v>
      </c>
      <c r="O45" s="52">
        <f t="shared" ref="O45:O49" si="2">M45*N45</f>
        <v>4</v>
      </c>
      <c r="P45" s="52">
        <f t="shared" ref="P45:P49" si="3">IF(L45="Oui",(M45*N45),(0))</f>
        <v>4</v>
      </c>
    </row>
    <row r="46" spans="2:19" x14ac:dyDescent="0.25">
      <c r="B46" s="23" t="s">
        <v>149</v>
      </c>
      <c r="C46" s="35"/>
      <c r="D46" s="35"/>
      <c r="E46" s="35"/>
      <c r="F46" s="35"/>
      <c r="G46" s="35"/>
      <c r="H46" s="35"/>
      <c r="I46" s="35"/>
      <c r="J46" s="35"/>
      <c r="K46" s="35"/>
      <c r="L46" s="80" t="s">
        <v>132</v>
      </c>
      <c r="M46" s="73">
        <v>4</v>
      </c>
      <c r="N46" s="74">
        <v>1</v>
      </c>
      <c r="O46" s="52">
        <f t="shared" si="2"/>
        <v>4</v>
      </c>
      <c r="P46" s="52">
        <f t="shared" si="3"/>
        <v>4</v>
      </c>
    </row>
    <row r="47" spans="2:19" x14ac:dyDescent="0.25">
      <c r="B47" s="13" t="s">
        <v>150</v>
      </c>
      <c r="C47" s="35"/>
      <c r="D47" s="35"/>
      <c r="E47" s="35"/>
      <c r="F47" s="35"/>
      <c r="G47" s="35"/>
      <c r="H47" s="35"/>
      <c r="I47" s="35"/>
      <c r="J47" s="35"/>
      <c r="K47" s="35"/>
      <c r="L47" s="79"/>
      <c r="M47" s="73"/>
      <c r="N47" s="74"/>
      <c r="O47" s="52"/>
      <c r="P47" s="52"/>
    </row>
    <row r="48" spans="2:19" x14ac:dyDescent="0.25">
      <c r="B48" s="23" t="s">
        <v>114</v>
      </c>
      <c r="C48" s="35"/>
      <c r="D48" s="35"/>
      <c r="E48" s="35"/>
      <c r="F48" s="35"/>
      <c r="G48" s="35"/>
      <c r="H48" s="35"/>
      <c r="I48" s="35"/>
      <c r="J48" s="35"/>
      <c r="K48" s="35"/>
      <c r="L48" s="80" t="s">
        <v>133</v>
      </c>
      <c r="M48" s="73">
        <v>2</v>
      </c>
      <c r="N48" s="74">
        <v>1</v>
      </c>
      <c r="O48" s="52">
        <f t="shared" si="2"/>
        <v>2</v>
      </c>
      <c r="P48" s="52">
        <f t="shared" si="3"/>
        <v>0</v>
      </c>
    </row>
    <row r="49" spans="2:19" x14ac:dyDescent="0.25">
      <c r="B49" s="23" t="s">
        <v>53</v>
      </c>
      <c r="C49" s="35"/>
      <c r="D49" s="35"/>
      <c r="E49" s="35"/>
      <c r="F49" s="35"/>
      <c r="G49" s="35"/>
      <c r="H49" s="35"/>
      <c r="I49" s="35"/>
      <c r="J49" s="35"/>
      <c r="K49" s="35"/>
      <c r="L49" s="80" t="s">
        <v>133</v>
      </c>
      <c r="M49" s="73">
        <v>3</v>
      </c>
      <c r="N49" s="74">
        <v>1</v>
      </c>
      <c r="O49" s="52">
        <f t="shared" si="2"/>
        <v>3</v>
      </c>
      <c r="P49" s="52">
        <f t="shared" si="3"/>
        <v>0</v>
      </c>
    </row>
    <row r="50" spans="2:19" s="52" customFormat="1" hidden="1" x14ac:dyDescent="0.25"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60" t="s">
        <v>153</v>
      </c>
      <c r="M50" s="61">
        <f>SUM(M43:M49)</f>
        <v>17</v>
      </c>
      <c r="N50" s="62">
        <f>SUM(N43:N49)</f>
        <v>5</v>
      </c>
      <c r="O50" s="55">
        <f>SUM(O43:O49)</f>
        <v>17</v>
      </c>
      <c r="P50" s="55">
        <f>SUM(P43:P49)</f>
        <v>12</v>
      </c>
      <c r="Q50" s="63"/>
      <c r="R50" s="64"/>
      <c r="S50" s="64"/>
    </row>
    <row r="51" spans="2:19" s="52" customFormat="1" hidden="1" x14ac:dyDescent="0.25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60" t="s">
        <v>154</v>
      </c>
      <c r="M51" s="61">
        <f>SUMSQ(M43:M49)</f>
        <v>61</v>
      </c>
      <c r="N51" s="62">
        <f>SUMSQ(N43:N49)</f>
        <v>5</v>
      </c>
      <c r="O51" s="55"/>
      <c r="P51" s="55"/>
      <c r="Q51" s="63"/>
      <c r="R51" s="64"/>
      <c r="S51" s="64"/>
    </row>
    <row r="52" spans="2:19" s="52" customFormat="1" hidden="1" x14ac:dyDescent="0.25"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60" t="s">
        <v>155</v>
      </c>
      <c r="M52" s="65">
        <f>M51/M50</f>
        <v>3.5882352941176472</v>
      </c>
      <c r="N52" s="66">
        <f>N51/N50</f>
        <v>1</v>
      </c>
      <c r="O52" s="56"/>
      <c r="P52" s="55"/>
      <c r="Q52" s="63"/>
      <c r="R52" s="64"/>
      <c r="S52" s="64"/>
    </row>
    <row r="53" spans="2:19" s="52" customFormat="1" hidden="1" x14ac:dyDescent="0.25"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60" t="s">
        <v>156</v>
      </c>
      <c r="M53" s="65">
        <f>ROUNDUP(M52,0)</f>
        <v>4</v>
      </c>
      <c r="N53" s="66">
        <f>ROUNDUP(N52,0)</f>
        <v>1</v>
      </c>
      <c r="O53" s="55"/>
      <c r="P53" s="55"/>
      <c r="Q53" s="63"/>
      <c r="R53" s="64"/>
      <c r="S53" s="64"/>
    </row>
    <row r="54" spans="2:19" x14ac:dyDescent="0.25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51" t="s">
        <v>157</v>
      </c>
      <c r="M54" s="91">
        <f>M53*N53</f>
        <v>4</v>
      </c>
      <c r="N54" s="92"/>
      <c r="O54" s="55"/>
      <c r="P54" s="55"/>
      <c r="Q54" s="47"/>
      <c r="R54" s="1"/>
      <c r="S54" s="1"/>
    </row>
    <row r="55" spans="2:19" x14ac:dyDescent="0.25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51" t="s">
        <v>158</v>
      </c>
      <c r="M55" s="89">
        <f>P50/O50</f>
        <v>0.70588235294117652</v>
      </c>
      <c r="N55" s="90"/>
      <c r="O55" s="52"/>
      <c r="P55" s="52"/>
    </row>
    <row r="56" spans="2:19" x14ac:dyDescent="0.25">
      <c r="B56" s="23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3"/>
      <c r="N56" s="34"/>
    </row>
    <row r="57" spans="2:19" x14ac:dyDescent="0.25">
      <c r="B57" s="23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3"/>
      <c r="N57" s="34"/>
    </row>
    <row r="58" spans="2:19" s="2" customFormat="1" ht="15.75" x14ac:dyDescent="0.25">
      <c r="B58" s="99" t="s">
        <v>9</v>
      </c>
      <c r="C58" s="100"/>
      <c r="D58" s="100"/>
      <c r="E58" s="100"/>
      <c r="F58" s="100"/>
      <c r="G58" s="100"/>
      <c r="H58" s="100"/>
      <c r="I58" s="100"/>
      <c r="J58" s="100"/>
      <c r="K58" s="100"/>
      <c r="L58" s="43" t="s">
        <v>144</v>
      </c>
      <c r="M58" s="26" t="s">
        <v>0</v>
      </c>
      <c r="N58" s="27" t="s">
        <v>1</v>
      </c>
      <c r="O58" s="54" t="s">
        <v>152</v>
      </c>
      <c r="P58" s="52"/>
    </row>
    <row r="59" spans="2:19" s="2" customFormat="1" x14ac:dyDescent="0.25">
      <c r="B59" s="14" t="s">
        <v>151</v>
      </c>
      <c r="C59" s="15"/>
      <c r="D59" s="15"/>
      <c r="E59" s="15"/>
      <c r="F59" s="15"/>
      <c r="G59" s="15"/>
      <c r="H59" s="15"/>
      <c r="I59" s="15"/>
      <c r="J59" s="15"/>
      <c r="K59" s="36"/>
      <c r="L59" s="81" t="s">
        <v>132</v>
      </c>
      <c r="M59" s="76">
        <v>3</v>
      </c>
      <c r="N59" s="77">
        <v>4</v>
      </c>
      <c r="O59" s="52">
        <f>M59*N59</f>
        <v>12</v>
      </c>
      <c r="P59" s="52">
        <f>IF(L59="Oui",(M59*N59),(0))</f>
        <v>12</v>
      </c>
    </row>
    <row r="60" spans="2:19" s="2" customFormat="1" x14ac:dyDescent="0.25">
      <c r="B60" s="14" t="s">
        <v>136</v>
      </c>
      <c r="C60" s="15"/>
      <c r="D60" s="15"/>
      <c r="E60" s="15"/>
      <c r="F60" s="15"/>
      <c r="G60" s="15"/>
      <c r="H60" s="15"/>
      <c r="I60" s="15"/>
      <c r="J60" s="15"/>
      <c r="K60" s="36"/>
      <c r="L60" s="81" t="s">
        <v>133</v>
      </c>
      <c r="M60" s="76">
        <v>3</v>
      </c>
      <c r="N60" s="77">
        <v>1</v>
      </c>
      <c r="O60" s="52">
        <f t="shared" ref="O60:O70" si="4">M60*N60</f>
        <v>3</v>
      </c>
      <c r="P60" s="52">
        <f t="shared" ref="P60:P70" si="5">IF(L60="Oui",(M60*N60),(0))</f>
        <v>0</v>
      </c>
    </row>
    <row r="61" spans="2:19" s="2" customFormat="1" x14ac:dyDescent="0.25">
      <c r="B61" s="22" t="s">
        <v>80</v>
      </c>
      <c r="C61" s="16"/>
      <c r="D61" s="16"/>
      <c r="E61" s="16"/>
      <c r="F61" s="16"/>
      <c r="G61" s="16"/>
      <c r="H61" s="16"/>
      <c r="I61" s="16"/>
      <c r="J61" s="16"/>
      <c r="K61" s="31"/>
      <c r="L61" s="80" t="s">
        <v>132</v>
      </c>
      <c r="M61" s="76">
        <v>2</v>
      </c>
      <c r="N61" s="77">
        <v>4</v>
      </c>
      <c r="O61" s="52">
        <f t="shared" si="4"/>
        <v>8</v>
      </c>
      <c r="P61" s="52">
        <f t="shared" si="5"/>
        <v>8</v>
      </c>
    </row>
    <row r="62" spans="2:19" s="2" customFormat="1" x14ac:dyDescent="0.25">
      <c r="B62" s="17" t="s">
        <v>23</v>
      </c>
      <c r="C62" s="16"/>
      <c r="D62" s="16"/>
      <c r="E62" s="16"/>
      <c r="F62" s="16"/>
      <c r="G62" s="16"/>
      <c r="H62" s="16"/>
      <c r="I62" s="16"/>
      <c r="J62" s="16"/>
      <c r="K62" s="31"/>
      <c r="L62" s="80"/>
      <c r="M62" s="76"/>
      <c r="N62" s="77"/>
      <c r="O62" s="52"/>
      <c r="P62" s="52"/>
    </row>
    <row r="63" spans="2:19" s="2" customFormat="1" x14ac:dyDescent="0.25">
      <c r="B63" s="17" t="s">
        <v>6</v>
      </c>
      <c r="C63" s="16"/>
      <c r="D63" s="16"/>
      <c r="E63" s="16"/>
      <c r="F63" s="16"/>
      <c r="G63" s="16"/>
      <c r="H63" s="16"/>
      <c r="I63" s="16"/>
      <c r="J63" s="16"/>
      <c r="K63" s="31"/>
      <c r="L63" s="80"/>
      <c r="M63" s="76"/>
      <c r="N63" s="77"/>
      <c r="O63" s="52"/>
      <c r="P63" s="52"/>
    </row>
    <row r="64" spans="2:19" s="2" customFormat="1" x14ac:dyDescent="0.25">
      <c r="B64" s="17" t="s">
        <v>24</v>
      </c>
      <c r="C64" s="16"/>
      <c r="D64" s="16"/>
      <c r="E64" s="16"/>
      <c r="F64" s="16"/>
      <c r="G64" s="16"/>
      <c r="H64" s="16"/>
      <c r="I64" s="16"/>
      <c r="J64" s="16"/>
      <c r="K64" s="31"/>
      <c r="L64" s="80"/>
      <c r="M64" s="76"/>
      <c r="N64" s="77"/>
      <c r="O64" s="52"/>
      <c r="P64" s="52"/>
    </row>
    <row r="65" spans="2:19" x14ac:dyDescent="0.25">
      <c r="B65" s="14" t="s">
        <v>81</v>
      </c>
      <c r="C65" s="39"/>
      <c r="D65" s="39"/>
      <c r="E65" s="39"/>
      <c r="F65" s="39"/>
      <c r="G65" s="39"/>
      <c r="H65" s="39"/>
      <c r="I65" s="39"/>
      <c r="J65" s="39"/>
      <c r="K65" s="39"/>
      <c r="L65" s="82" t="s">
        <v>133</v>
      </c>
      <c r="M65" s="73">
        <v>2</v>
      </c>
      <c r="N65" s="74">
        <v>1</v>
      </c>
      <c r="O65" s="52">
        <f t="shared" si="4"/>
        <v>2</v>
      </c>
      <c r="P65" s="52">
        <f t="shared" si="5"/>
        <v>0</v>
      </c>
    </row>
    <row r="66" spans="2:19" s="2" customFormat="1" x14ac:dyDescent="0.25">
      <c r="B66" s="14" t="s">
        <v>82</v>
      </c>
      <c r="C66" s="15"/>
      <c r="D66" s="15"/>
      <c r="E66" s="15"/>
      <c r="F66" s="15"/>
      <c r="G66" s="15"/>
      <c r="H66" s="15"/>
      <c r="I66" s="15"/>
      <c r="J66" s="15"/>
      <c r="K66" s="36"/>
      <c r="L66" s="81" t="s">
        <v>133</v>
      </c>
      <c r="M66" s="76">
        <v>2</v>
      </c>
      <c r="N66" s="77">
        <v>1</v>
      </c>
      <c r="O66" s="52">
        <f t="shared" si="4"/>
        <v>2</v>
      </c>
      <c r="P66" s="52">
        <f t="shared" si="5"/>
        <v>0</v>
      </c>
    </row>
    <row r="67" spans="2:19" s="2" customFormat="1" x14ac:dyDescent="0.25">
      <c r="B67" s="14" t="s">
        <v>83</v>
      </c>
      <c r="C67" s="15"/>
      <c r="D67" s="15"/>
      <c r="E67" s="15"/>
      <c r="F67" s="15"/>
      <c r="G67" s="15"/>
      <c r="H67" s="15"/>
      <c r="I67" s="15"/>
      <c r="J67" s="15"/>
      <c r="K67" s="36"/>
      <c r="L67" s="81" t="s">
        <v>132</v>
      </c>
      <c r="M67" s="76">
        <v>3</v>
      </c>
      <c r="N67" s="77">
        <v>1</v>
      </c>
      <c r="O67" s="52">
        <f t="shared" si="4"/>
        <v>3</v>
      </c>
      <c r="P67" s="52">
        <f t="shared" si="5"/>
        <v>3</v>
      </c>
    </row>
    <row r="68" spans="2:19" s="2" customFormat="1" x14ac:dyDescent="0.25">
      <c r="B68" s="14" t="s">
        <v>84</v>
      </c>
      <c r="C68" s="15"/>
      <c r="D68" s="15"/>
      <c r="E68" s="15"/>
      <c r="F68" s="15"/>
      <c r="G68" s="15"/>
      <c r="H68" s="15"/>
      <c r="I68" s="15"/>
      <c r="J68" s="15"/>
      <c r="K68" s="36"/>
      <c r="L68" s="81" t="s">
        <v>133</v>
      </c>
      <c r="M68" s="76">
        <v>1</v>
      </c>
      <c r="N68" s="77">
        <v>1</v>
      </c>
      <c r="O68" s="52">
        <f t="shared" si="4"/>
        <v>1</v>
      </c>
      <c r="P68" s="52">
        <f t="shared" si="5"/>
        <v>0</v>
      </c>
    </row>
    <row r="69" spans="2:19" s="2" customFormat="1" x14ac:dyDescent="0.25">
      <c r="B69" s="14" t="s">
        <v>115</v>
      </c>
      <c r="C69" s="15"/>
      <c r="D69" s="15"/>
      <c r="E69" s="15"/>
      <c r="F69" s="15"/>
      <c r="G69" s="15"/>
      <c r="H69" s="15"/>
      <c r="I69" s="15"/>
      <c r="J69" s="15"/>
      <c r="K69" s="36"/>
      <c r="L69" s="81" t="s">
        <v>132</v>
      </c>
      <c r="M69" s="76">
        <v>3</v>
      </c>
      <c r="N69" s="77">
        <v>4</v>
      </c>
      <c r="O69" s="52">
        <f t="shared" si="4"/>
        <v>12</v>
      </c>
      <c r="P69" s="52">
        <f t="shared" si="5"/>
        <v>12</v>
      </c>
    </row>
    <row r="70" spans="2:19" s="2" customFormat="1" x14ac:dyDescent="0.25">
      <c r="B70" s="14" t="s">
        <v>42</v>
      </c>
      <c r="C70" s="15"/>
      <c r="D70" s="15"/>
      <c r="E70" s="15"/>
      <c r="F70" s="15"/>
      <c r="G70" s="15"/>
      <c r="H70" s="15"/>
      <c r="I70" s="15"/>
      <c r="J70" s="15"/>
      <c r="K70" s="36"/>
      <c r="L70" s="81" t="s">
        <v>133</v>
      </c>
      <c r="M70" s="76">
        <v>1</v>
      </c>
      <c r="N70" s="77">
        <v>4</v>
      </c>
      <c r="O70" s="52">
        <f t="shared" si="4"/>
        <v>4</v>
      </c>
      <c r="P70" s="52">
        <f t="shared" si="5"/>
        <v>0</v>
      </c>
    </row>
    <row r="71" spans="2:19" s="52" customFormat="1" hidden="1" x14ac:dyDescent="0.25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60" t="s">
        <v>153</v>
      </c>
      <c r="M71" s="61">
        <f>SUM(M59:M70)</f>
        <v>20</v>
      </c>
      <c r="N71" s="62">
        <f>SUM(N59:N70)</f>
        <v>21</v>
      </c>
      <c r="O71" s="55">
        <f>SUM(O59:O70)</f>
        <v>47</v>
      </c>
      <c r="P71" s="55">
        <f>SUM(P59:P70)</f>
        <v>35</v>
      </c>
      <c r="Q71" s="63"/>
      <c r="R71" s="64"/>
      <c r="S71" s="64"/>
    </row>
    <row r="72" spans="2:19" s="52" customFormat="1" hidden="1" x14ac:dyDescent="0.25">
      <c r="B72" s="58"/>
      <c r="C72" s="59"/>
      <c r="D72" s="59"/>
      <c r="E72" s="59"/>
      <c r="F72" s="59"/>
      <c r="G72" s="59"/>
      <c r="H72" s="59"/>
      <c r="I72" s="59"/>
      <c r="J72" s="59"/>
      <c r="K72" s="59"/>
      <c r="L72" s="60" t="s">
        <v>154</v>
      </c>
      <c r="M72" s="61">
        <f>SUMSQ(M59:M70)</f>
        <v>50</v>
      </c>
      <c r="N72" s="62">
        <f>SUMSQ(N59:N70)</f>
        <v>69</v>
      </c>
      <c r="O72" s="55"/>
      <c r="P72" s="55"/>
      <c r="Q72" s="63"/>
      <c r="R72" s="64"/>
      <c r="S72" s="64"/>
    </row>
    <row r="73" spans="2:19" s="52" customFormat="1" hidden="1" x14ac:dyDescent="0.25"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60" t="s">
        <v>155</v>
      </c>
      <c r="M73" s="65">
        <f>M72/M71</f>
        <v>2.5</v>
      </c>
      <c r="N73" s="66">
        <f>N72/N71</f>
        <v>3.2857142857142856</v>
      </c>
      <c r="O73" s="56"/>
      <c r="P73" s="55"/>
      <c r="Q73" s="63"/>
      <c r="R73" s="64"/>
      <c r="S73" s="64"/>
    </row>
    <row r="74" spans="2:19" s="52" customFormat="1" hidden="1" x14ac:dyDescent="0.25">
      <c r="B74" s="58"/>
      <c r="C74" s="59"/>
      <c r="D74" s="59"/>
      <c r="E74" s="59"/>
      <c r="F74" s="59"/>
      <c r="G74" s="59"/>
      <c r="H74" s="59"/>
      <c r="I74" s="59"/>
      <c r="J74" s="59"/>
      <c r="K74" s="59"/>
      <c r="L74" s="60" t="s">
        <v>156</v>
      </c>
      <c r="M74" s="65">
        <f>ROUNDUP(M73,0)</f>
        <v>3</v>
      </c>
      <c r="N74" s="66">
        <f>ROUNDUP(N73,0)</f>
        <v>4</v>
      </c>
      <c r="O74" s="55"/>
      <c r="P74" s="55"/>
      <c r="Q74" s="63"/>
      <c r="R74" s="64"/>
      <c r="S74" s="64"/>
    </row>
    <row r="75" spans="2:19" x14ac:dyDescent="0.25"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51" t="s">
        <v>157</v>
      </c>
      <c r="M75" s="91">
        <f>M74*N74</f>
        <v>12</v>
      </c>
      <c r="N75" s="92"/>
      <c r="O75" s="55"/>
      <c r="P75" s="55"/>
      <c r="Q75" s="47"/>
      <c r="R75" s="1"/>
      <c r="S75" s="1"/>
    </row>
    <row r="76" spans="2:19" x14ac:dyDescent="0.25"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51" t="s">
        <v>158</v>
      </c>
      <c r="M76" s="89">
        <f>P71/O71</f>
        <v>0.74468085106382975</v>
      </c>
      <c r="N76" s="90"/>
      <c r="O76" s="52"/>
      <c r="P76" s="52"/>
    </row>
    <row r="77" spans="2:19" x14ac:dyDescent="0.25">
      <c r="B77" s="14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3"/>
      <c r="N77" s="34"/>
    </row>
    <row r="78" spans="2:19" x14ac:dyDescent="0.25">
      <c r="B78" s="40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3"/>
      <c r="N78" s="34"/>
    </row>
    <row r="79" spans="2:19" s="2" customFormat="1" ht="15.75" x14ac:dyDescent="0.25">
      <c r="B79" s="101" t="s">
        <v>11</v>
      </c>
      <c r="C79" s="102"/>
      <c r="D79" s="102"/>
      <c r="E79" s="102"/>
      <c r="F79" s="102"/>
      <c r="G79" s="102"/>
      <c r="H79" s="102"/>
      <c r="I79" s="102"/>
      <c r="J79" s="102"/>
      <c r="K79" s="102"/>
      <c r="L79" s="43" t="s">
        <v>144</v>
      </c>
      <c r="M79" s="26" t="s">
        <v>0</v>
      </c>
      <c r="N79" s="27" t="s">
        <v>1</v>
      </c>
      <c r="O79" s="54" t="s">
        <v>152</v>
      </c>
      <c r="P79" s="52"/>
    </row>
    <row r="80" spans="2:19" x14ac:dyDescent="0.25">
      <c r="B80" s="23" t="s">
        <v>116</v>
      </c>
      <c r="C80" s="35"/>
      <c r="D80" s="35"/>
      <c r="E80" s="35"/>
      <c r="F80" s="35"/>
      <c r="G80" s="35"/>
      <c r="H80" s="35"/>
      <c r="I80" s="35"/>
      <c r="J80" s="35"/>
      <c r="K80" s="35"/>
      <c r="L80" s="79" t="s">
        <v>132</v>
      </c>
      <c r="M80" s="73">
        <v>3</v>
      </c>
      <c r="N80" s="74">
        <v>1</v>
      </c>
      <c r="O80" s="52">
        <f>M80*N80</f>
        <v>3</v>
      </c>
      <c r="P80" s="52">
        <f>IF(L80="Oui",(M80*N80),(0))</f>
        <v>3</v>
      </c>
    </row>
    <row r="81" spans="2:19" x14ac:dyDescent="0.25">
      <c r="B81" s="23" t="s">
        <v>117</v>
      </c>
      <c r="C81" s="35"/>
      <c r="D81" s="35"/>
      <c r="E81" s="35"/>
      <c r="F81" s="35"/>
      <c r="G81" s="35"/>
      <c r="H81" s="35"/>
      <c r="I81" s="35"/>
      <c r="J81" s="35"/>
      <c r="K81" s="35"/>
      <c r="L81" s="79" t="s">
        <v>132</v>
      </c>
      <c r="M81" s="73">
        <v>3</v>
      </c>
      <c r="N81" s="74">
        <v>4</v>
      </c>
      <c r="O81" s="52">
        <f t="shared" ref="O81:O87" si="6">M81*N81</f>
        <v>12</v>
      </c>
      <c r="P81" s="52">
        <f t="shared" ref="P81:P87" si="7">IF(L81="Oui",(M81*N81),(0))</f>
        <v>12</v>
      </c>
    </row>
    <row r="82" spans="2:19" x14ac:dyDescent="0.25">
      <c r="B82" s="23" t="s">
        <v>88</v>
      </c>
      <c r="C82" s="35"/>
      <c r="D82" s="35"/>
      <c r="E82" s="35"/>
      <c r="F82" s="35"/>
      <c r="G82" s="35"/>
      <c r="H82" s="35"/>
      <c r="I82" s="35"/>
      <c r="J82" s="35"/>
      <c r="K82" s="35"/>
      <c r="L82" s="79" t="s">
        <v>132</v>
      </c>
      <c r="M82" s="73">
        <v>2</v>
      </c>
      <c r="N82" s="74">
        <v>1</v>
      </c>
      <c r="O82" s="52">
        <f t="shared" si="6"/>
        <v>2</v>
      </c>
      <c r="P82" s="52">
        <f t="shared" si="7"/>
        <v>2</v>
      </c>
    </row>
    <row r="83" spans="2:19" x14ac:dyDescent="0.25">
      <c r="B83" s="13" t="s">
        <v>142</v>
      </c>
      <c r="C83" s="35"/>
      <c r="D83" s="35"/>
      <c r="E83" s="35"/>
      <c r="F83" s="35"/>
      <c r="G83" s="35"/>
      <c r="H83" s="35"/>
      <c r="I83" s="35"/>
      <c r="J83" s="35"/>
      <c r="K83" s="35"/>
      <c r="L83" s="79"/>
      <c r="M83" s="73"/>
      <c r="N83" s="74"/>
      <c r="O83" s="52"/>
      <c r="P83" s="52"/>
    </row>
    <row r="84" spans="2:19" x14ac:dyDescent="0.25">
      <c r="B84" s="23" t="s">
        <v>118</v>
      </c>
      <c r="C84" s="35"/>
      <c r="D84" s="35"/>
      <c r="E84" s="35"/>
      <c r="F84" s="35"/>
      <c r="G84" s="35"/>
      <c r="H84" s="35"/>
      <c r="I84" s="35"/>
      <c r="J84" s="35"/>
      <c r="K84" s="35"/>
      <c r="L84" s="80" t="s">
        <v>133</v>
      </c>
      <c r="M84" s="73">
        <v>3</v>
      </c>
      <c r="N84" s="74">
        <v>4</v>
      </c>
      <c r="O84" s="52">
        <f t="shared" si="6"/>
        <v>12</v>
      </c>
      <c r="P84" s="52">
        <f t="shared" si="7"/>
        <v>0</v>
      </c>
    </row>
    <row r="85" spans="2:19" x14ac:dyDescent="0.25">
      <c r="B85" s="13" t="s">
        <v>31</v>
      </c>
      <c r="C85" s="35"/>
      <c r="D85" s="35"/>
      <c r="E85" s="35"/>
      <c r="F85" s="35"/>
      <c r="G85" s="35"/>
      <c r="H85" s="35"/>
      <c r="I85" s="35"/>
      <c r="J85" s="35"/>
      <c r="K85" s="35"/>
      <c r="L85" s="79"/>
      <c r="M85" s="73"/>
      <c r="N85" s="74"/>
      <c r="O85" s="52"/>
      <c r="P85" s="52"/>
    </row>
    <row r="86" spans="2:19" x14ac:dyDescent="0.25">
      <c r="B86" s="13" t="s">
        <v>47</v>
      </c>
      <c r="C86" s="35"/>
      <c r="D86" s="35"/>
      <c r="E86" s="35"/>
      <c r="F86" s="35"/>
      <c r="G86" s="35"/>
      <c r="H86" s="35"/>
      <c r="I86" s="35"/>
      <c r="J86" s="35"/>
      <c r="K86" s="35"/>
      <c r="L86" s="79"/>
      <c r="M86" s="73"/>
      <c r="N86" s="74"/>
      <c r="O86" s="52"/>
      <c r="P86" s="52"/>
    </row>
    <row r="87" spans="2:19" x14ac:dyDescent="0.25">
      <c r="B87" s="23" t="s">
        <v>35</v>
      </c>
      <c r="C87" s="35"/>
      <c r="D87" s="35"/>
      <c r="E87" s="35"/>
      <c r="F87" s="35"/>
      <c r="G87" s="35"/>
      <c r="H87" s="35"/>
      <c r="I87" s="35"/>
      <c r="J87" s="35"/>
      <c r="K87" s="35"/>
      <c r="L87" s="79" t="s">
        <v>133</v>
      </c>
      <c r="M87" s="73">
        <v>4</v>
      </c>
      <c r="N87" s="74">
        <v>1</v>
      </c>
      <c r="O87" s="52">
        <f t="shared" si="6"/>
        <v>4</v>
      </c>
      <c r="P87" s="52">
        <f t="shared" si="7"/>
        <v>0</v>
      </c>
    </row>
    <row r="88" spans="2:19" x14ac:dyDescent="0.25">
      <c r="B88" s="13" t="s">
        <v>36</v>
      </c>
      <c r="C88" s="35"/>
      <c r="D88" s="35"/>
      <c r="E88" s="35"/>
      <c r="F88" s="35"/>
      <c r="G88" s="35"/>
      <c r="H88" s="35"/>
      <c r="I88" s="35"/>
      <c r="J88" s="35"/>
      <c r="K88" s="35"/>
      <c r="L88" s="79"/>
      <c r="M88" s="73"/>
      <c r="N88" s="74"/>
      <c r="O88" s="52"/>
      <c r="P88" s="52"/>
    </row>
    <row r="89" spans="2:19" x14ac:dyDescent="0.25">
      <c r="B89" s="13" t="s">
        <v>37</v>
      </c>
      <c r="C89" s="35"/>
      <c r="D89" s="35"/>
      <c r="E89" s="35"/>
      <c r="F89" s="35"/>
      <c r="G89" s="35"/>
      <c r="H89" s="35"/>
      <c r="I89" s="35"/>
      <c r="J89" s="35"/>
      <c r="K89" s="35"/>
      <c r="L89" s="79"/>
      <c r="M89" s="73"/>
      <c r="N89" s="74"/>
      <c r="O89" s="52"/>
      <c r="P89" s="52"/>
    </row>
    <row r="90" spans="2:19" x14ac:dyDescent="0.25">
      <c r="B90" s="13" t="s">
        <v>38</v>
      </c>
      <c r="C90" s="35"/>
      <c r="D90" s="35"/>
      <c r="E90" s="35"/>
      <c r="F90" s="35"/>
      <c r="G90" s="35"/>
      <c r="H90" s="35"/>
      <c r="I90" s="35"/>
      <c r="J90" s="35"/>
      <c r="K90" s="35"/>
      <c r="L90" s="79"/>
      <c r="M90" s="73"/>
      <c r="N90" s="74"/>
      <c r="O90" s="52"/>
      <c r="P90" s="52"/>
    </row>
    <row r="91" spans="2:19" x14ac:dyDescent="0.25">
      <c r="B91" s="13" t="s">
        <v>39</v>
      </c>
      <c r="C91" s="35"/>
      <c r="D91" s="35"/>
      <c r="E91" s="35"/>
      <c r="F91" s="35"/>
      <c r="G91" s="35"/>
      <c r="H91" s="35"/>
      <c r="I91" s="35"/>
      <c r="J91" s="35"/>
      <c r="K91" s="35"/>
      <c r="L91" s="79"/>
      <c r="M91" s="73"/>
      <c r="N91" s="74"/>
      <c r="O91" s="52"/>
      <c r="P91" s="52"/>
    </row>
    <row r="92" spans="2:19" s="52" customFormat="1" hidden="1" x14ac:dyDescent="0.25">
      <c r="B92" s="58"/>
      <c r="C92" s="59"/>
      <c r="D92" s="59"/>
      <c r="E92" s="59"/>
      <c r="F92" s="59"/>
      <c r="G92" s="59"/>
      <c r="H92" s="59"/>
      <c r="I92" s="59"/>
      <c r="J92" s="59"/>
      <c r="K92" s="59"/>
      <c r="L92" s="60" t="s">
        <v>153</v>
      </c>
      <c r="M92" s="61">
        <f>SUM(M80:M91)</f>
        <v>15</v>
      </c>
      <c r="N92" s="62">
        <f>SUM(N80:N91)</f>
        <v>11</v>
      </c>
      <c r="O92" s="55">
        <f>SUM(O80:O91)</f>
        <v>33</v>
      </c>
      <c r="P92" s="55">
        <f>SUM(P80:P91)</f>
        <v>17</v>
      </c>
      <c r="Q92" s="63"/>
      <c r="R92" s="64"/>
      <c r="S92" s="64"/>
    </row>
    <row r="93" spans="2:19" s="52" customFormat="1" hidden="1" x14ac:dyDescent="0.25">
      <c r="B93" s="58"/>
      <c r="C93" s="59"/>
      <c r="D93" s="59"/>
      <c r="E93" s="59"/>
      <c r="F93" s="59"/>
      <c r="G93" s="59"/>
      <c r="H93" s="59"/>
      <c r="I93" s="59"/>
      <c r="J93" s="59"/>
      <c r="K93" s="59"/>
      <c r="L93" s="60" t="s">
        <v>154</v>
      </c>
      <c r="M93" s="61">
        <f>SUMSQ(M80:M91)</f>
        <v>47</v>
      </c>
      <c r="N93" s="62">
        <f>SUMSQ(N80:N91)</f>
        <v>35</v>
      </c>
      <c r="O93" s="55"/>
      <c r="P93" s="55"/>
      <c r="Q93" s="63"/>
      <c r="R93" s="64"/>
      <c r="S93" s="64"/>
    </row>
    <row r="94" spans="2:19" s="52" customFormat="1" hidden="1" x14ac:dyDescent="0.25"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60" t="s">
        <v>155</v>
      </c>
      <c r="M94" s="65">
        <f>M93/M92</f>
        <v>3.1333333333333333</v>
      </c>
      <c r="N94" s="66">
        <f>N93/N92</f>
        <v>3.1818181818181817</v>
      </c>
      <c r="O94" s="56"/>
      <c r="P94" s="55"/>
      <c r="Q94" s="63"/>
      <c r="R94" s="64"/>
      <c r="S94" s="64"/>
    </row>
    <row r="95" spans="2:19" s="52" customFormat="1" hidden="1" x14ac:dyDescent="0.25">
      <c r="B95" s="58"/>
      <c r="C95" s="59"/>
      <c r="D95" s="59"/>
      <c r="E95" s="59"/>
      <c r="F95" s="59"/>
      <c r="G95" s="59"/>
      <c r="H95" s="59"/>
      <c r="I95" s="59"/>
      <c r="J95" s="59"/>
      <c r="K95" s="59"/>
      <c r="L95" s="60" t="s">
        <v>156</v>
      </c>
      <c r="M95" s="65">
        <f>ROUNDUP(M94,0)</f>
        <v>4</v>
      </c>
      <c r="N95" s="66">
        <f>ROUNDUP(N94,0)</f>
        <v>4</v>
      </c>
      <c r="O95" s="55"/>
      <c r="P95" s="55"/>
      <c r="Q95" s="63"/>
      <c r="R95" s="64"/>
      <c r="S95" s="64"/>
    </row>
    <row r="96" spans="2:19" x14ac:dyDescent="0.25"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51" t="s">
        <v>157</v>
      </c>
      <c r="M96" s="91">
        <f>M95*N95</f>
        <v>16</v>
      </c>
      <c r="N96" s="92"/>
      <c r="O96" s="55"/>
      <c r="P96" s="55"/>
      <c r="Q96" s="47"/>
      <c r="R96" s="1"/>
      <c r="S96" s="1"/>
    </row>
    <row r="97" spans="2:19" x14ac:dyDescent="0.25"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51" t="s">
        <v>158</v>
      </c>
      <c r="M97" s="89">
        <f>P92/O92</f>
        <v>0.51515151515151514</v>
      </c>
      <c r="N97" s="90"/>
      <c r="O97" s="52"/>
      <c r="P97" s="52"/>
    </row>
    <row r="98" spans="2:19" x14ac:dyDescent="0.25">
      <c r="B98" s="23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3"/>
      <c r="N98" s="34"/>
    </row>
    <row r="99" spans="2:19" x14ac:dyDescent="0.25">
      <c r="B99" s="23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3"/>
      <c r="N99" s="34"/>
    </row>
    <row r="100" spans="2:19" ht="15.75" x14ac:dyDescent="0.25">
      <c r="B100" s="99" t="s">
        <v>49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43" t="s">
        <v>144</v>
      </c>
      <c r="M100" s="26" t="s">
        <v>0</v>
      </c>
      <c r="N100" s="27" t="s">
        <v>1</v>
      </c>
      <c r="O100" s="54" t="s">
        <v>152</v>
      </c>
      <c r="P100" s="52"/>
    </row>
    <row r="101" spans="2:19" s="2" customFormat="1" x14ac:dyDescent="0.25">
      <c r="B101" s="22" t="s">
        <v>91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80" t="s">
        <v>132</v>
      </c>
      <c r="M101" s="76">
        <v>1</v>
      </c>
      <c r="N101" s="77">
        <v>4</v>
      </c>
      <c r="O101" s="52">
        <f>M101*N101</f>
        <v>4</v>
      </c>
      <c r="P101" s="52">
        <f>IF(L101="Oui",(M101*N101),(0))</f>
        <v>4</v>
      </c>
    </row>
    <row r="102" spans="2:19" s="2" customFormat="1" x14ac:dyDescent="0.25">
      <c r="B102" s="22" t="s">
        <v>92</v>
      </c>
      <c r="C102" s="16"/>
      <c r="D102" s="16"/>
      <c r="E102" s="16"/>
      <c r="F102" s="16"/>
      <c r="G102" s="16"/>
      <c r="H102" s="16"/>
      <c r="I102" s="16"/>
      <c r="J102" s="16"/>
      <c r="K102" s="31"/>
      <c r="L102" s="80" t="s">
        <v>132</v>
      </c>
      <c r="M102" s="76">
        <v>1</v>
      </c>
      <c r="N102" s="77">
        <v>1</v>
      </c>
      <c r="O102" s="52">
        <f t="shared" ref="O102:O110" si="8">M102*N102</f>
        <v>1</v>
      </c>
      <c r="P102" s="52">
        <f t="shared" ref="P102:P110" si="9">IF(L102="Oui",(M102*N102),(0))</f>
        <v>1</v>
      </c>
    </row>
    <row r="103" spans="2:19" s="2" customFormat="1" x14ac:dyDescent="0.25">
      <c r="B103" s="17" t="s">
        <v>6</v>
      </c>
      <c r="C103" s="16"/>
      <c r="D103" s="16"/>
      <c r="E103" s="16"/>
      <c r="F103" s="16"/>
      <c r="G103" s="16"/>
      <c r="H103" s="16"/>
      <c r="I103" s="16"/>
      <c r="J103" s="16"/>
      <c r="K103" s="31"/>
      <c r="L103" s="80"/>
      <c r="M103" s="76"/>
      <c r="N103" s="77"/>
      <c r="O103" s="52">
        <f t="shared" si="8"/>
        <v>0</v>
      </c>
      <c r="P103" s="52">
        <f t="shared" si="9"/>
        <v>0</v>
      </c>
    </row>
    <row r="104" spans="2:19" s="2" customFormat="1" x14ac:dyDescent="0.25">
      <c r="B104" s="17" t="s">
        <v>7</v>
      </c>
      <c r="C104" s="16"/>
      <c r="D104" s="16"/>
      <c r="E104" s="16"/>
      <c r="F104" s="16"/>
      <c r="G104" s="16"/>
      <c r="H104" s="16"/>
      <c r="I104" s="16"/>
      <c r="J104" s="16"/>
      <c r="K104" s="31"/>
      <c r="L104" s="80"/>
      <c r="M104" s="76"/>
      <c r="N104" s="77"/>
      <c r="O104" s="52">
        <f t="shared" si="8"/>
        <v>0</v>
      </c>
      <c r="P104" s="52">
        <f t="shared" si="9"/>
        <v>0</v>
      </c>
    </row>
    <row r="105" spans="2:19" s="2" customFormat="1" x14ac:dyDescent="0.25">
      <c r="B105" s="17" t="s">
        <v>8</v>
      </c>
      <c r="C105" s="16"/>
      <c r="D105" s="16"/>
      <c r="E105" s="16"/>
      <c r="F105" s="16"/>
      <c r="G105" s="16"/>
      <c r="H105" s="16"/>
      <c r="I105" s="16"/>
      <c r="J105" s="16"/>
      <c r="K105" s="31"/>
      <c r="L105" s="80"/>
      <c r="M105" s="76"/>
      <c r="N105" s="77"/>
      <c r="O105" s="52">
        <f t="shared" si="8"/>
        <v>0</v>
      </c>
      <c r="P105" s="52">
        <f t="shared" si="9"/>
        <v>0</v>
      </c>
    </row>
    <row r="106" spans="2:19" s="2" customFormat="1" x14ac:dyDescent="0.25">
      <c r="B106" s="17" t="s">
        <v>20</v>
      </c>
      <c r="C106" s="16"/>
      <c r="D106" s="16"/>
      <c r="E106" s="16"/>
      <c r="F106" s="16"/>
      <c r="G106" s="16"/>
      <c r="H106" s="16"/>
      <c r="I106" s="16"/>
      <c r="J106" s="16"/>
      <c r="K106" s="31"/>
      <c r="L106" s="80"/>
      <c r="M106" s="76"/>
      <c r="N106" s="77"/>
      <c r="O106" s="52">
        <f t="shared" si="8"/>
        <v>0</v>
      </c>
      <c r="P106" s="52">
        <f t="shared" si="9"/>
        <v>0</v>
      </c>
    </row>
    <row r="107" spans="2:19" s="2" customFormat="1" x14ac:dyDescent="0.25">
      <c r="B107" s="22" t="s">
        <v>48</v>
      </c>
      <c r="C107" s="16"/>
      <c r="D107" s="16"/>
      <c r="E107" s="16"/>
      <c r="F107" s="16"/>
      <c r="G107" s="16"/>
      <c r="H107" s="16"/>
      <c r="I107" s="16"/>
      <c r="J107" s="16"/>
      <c r="K107" s="31"/>
      <c r="L107" s="80" t="s">
        <v>133</v>
      </c>
      <c r="M107" s="76">
        <v>1</v>
      </c>
      <c r="N107" s="77">
        <v>4</v>
      </c>
      <c r="O107" s="52">
        <f t="shared" si="8"/>
        <v>4</v>
      </c>
      <c r="P107" s="52">
        <f t="shared" si="9"/>
        <v>0</v>
      </c>
    </row>
    <row r="108" spans="2:19" s="2" customFormat="1" x14ac:dyDescent="0.25">
      <c r="B108" s="22" t="s">
        <v>93</v>
      </c>
      <c r="C108" s="16"/>
      <c r="D108" s="16"/>
      <c r="E108" s="16"/>
      <c r="F108" s="16"/>
      <c r="G108" s="16"/>
      <c r="H108" s="16"/>
      <c r="I108" s="16"/>
      <c r="J108" s="16"/>
      <c r="K108" s="31"/>
      <c r="L108" s="80" t="s">
        <v>132</v>
      </c>
      <c r="M108" s="76">
        <v>1</v>
      </c>
      <c r="N108" s="77">
        <v>3</v>
      </c>
      <c r="O108" s="52">
        <f t="shared" si="8"/>
        <v>3</v>
      </c>
      <c r="P108" s="52">
        <f t="shared" si="9"/>
        <v>3</v>
      </c>
    </row>
    <row r="109" spans="2:19" s="2" customFormat="1" x14ac:dyDescent="0.25">
      <c r="B109" s="22" t="s">
        <v>94</v>
      </c>
      <c r="C109" s="16"/>
      <c r="D109" s="16"/>
      <c r="E109" s="16"/>
      <c r="F109" s="16"/>
      <c r="G109" s="16"/>
      <c r="H109" s="16"/>
      <c r="I109" s="16"/>
      <c r="J109" s="16"/>
      <c r="K109" s="31"/>
      <c r="L109" s="80" t="s">
        <v>133</v>
      </c>
      <c r="M109" s="76">
        <v>1</v>
      </c>
      <c r="N109" s="77">
        <v>1</v>
      </c>
      <c r="O109" s="52">
        <f t="shared" si="8"/>
        <v>1</v>
      </c>
      <c r="P109" s="52">
        <f t="shared" si="9"/>
        <v>0</v>
      </c>
    </row>
    <row r="110" spans="2:19" s="2" customFormat="1" x14ac:dyDescent="0.25">
      <c r="B110" s="22" t="s">
        <v>95</v>
      </c>
      <c r="C110" s="16"/>
      <c r="D110" s="16"/>
      <c r="E110" s="16"/>
      <c r="F110" s="16"/>
      <c r="G110" s="16"/>
      <c r="H110" s="16"/>
      <c r="I110" s="16"/>
      <c r="J110" s="16"/>
      <c r="K110" s="31"/>
      <c r="L110" s="80" t="s">
        <v>132</v>
      </c>
      <c r="M110" s="76">
        <v>3</v>
      </c>
      <c r="N110" s="77">
        <v>1</v>
      </c>
      <c r="O110" s="52">
        <f t="shared" si="8"/>
        <v>3</v>
      </c>
      <c r="P110" s="52">
        <f t="shared" si="9"/>
        <v>3</v>
      </c>
    </row>
    <row r="111" spans="2:19" s="52" customFormat="1" hidden="1" x14ac:dyDescent="0.25"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60" t="s">
        <v>153</v>
      </c>
      <c r="M111" s="61">
        <f>SUM(M101:M110)</f>
        <v>8</v>
      </c>
      <c r="N111" s="62">
        <f>SUM(N101:N110)</f>
        <v>14</v>
      </c>
      <c r="O111" s="55">
        <f>SUM(O101:O110)</f>
        <v>16</v>
      </c>
      <c r="P111" s="55">
        <f>SUM(P101:P110)</f>
        <v>11</v>
      </c>
      <c r="Q111" s="63"/>
      <c r="R111" s="64"/>
      <c r="S111" s="64"/>
    </row>
    <row r="112" spans="2:19" s="52" customFormat="1" hidden="1" x14ac:dyDescent="0.25"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60" t="s">
        <v>154</v>
      </c>
      <c r="M112" s="61">
        <f>SUMSQ(M101:M110)</f>
        <v>14</v>
      </c>
      <c r="N112" s="62">
        <f>SUMSQ(N101:N110)</f>
        <v>44</v>
      </c>
      <c r="O112" s="55"/>
      <c r="P112" s="55"/>
      <c r="Q112" s="63"/>
      <c r="R112" s="64"/>
      <c r="S112" s="64"/>
    </row>
    <row r="113" spans="2:19" s="52" customFormat="1" hidden="1" x14ac:dyDescent="0.25"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60" t="s">
        <v>155</v>
      </c>
      <c r="M113" s="65">
        <f>M112/M111</f>
        <v>1.75</v>
      </c>
      <c r="N113" s="66">
        <f>N112/N111</f>
        <v>3.1428571428571428</v>
      </c>
      <c r="O113" s="56"/>
      <c r="P113" s="55"/>
      <c r="Q113" s="63"/>
      <c r="R113" s="64"/>
      <c r="S113" s="64"/>
    </row>
    <row r="114" spans="2:19" s="52" customFormat="1" hidden="1" x14ac:dyDescent="0.25"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60" t="s">
        <v>156</v>
      </c>
      <c r="M114" s="65">
        <f>ROUNDUP(M113,0)</f>
        <v>2</v>
      </c>
      <c r="N114" s="66">
        <f>ROUNDUP(N113,0)</f>
        <v>4</v>
      </c>
      <c r="O114" s="55"/>
      <c r="P114" s="55"/>
      <c r="Q114" s="63"/>
      <c r="R114" s="64"/>
      <c r="S114" s="64"/>
    </row>
    <row r="115" spans="2:19" x14ac:dyDescent="0.25"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51" t="s">
        <v>157</v>
      </c>
      <c r="M115" s="91">
        <f>M114*N114</f>
        <v>8</v>
      </c>
      <c r="N115" s="92"/>
      <c r="O115" s="55"/>
      <c r="P115" s="55"/>
      <c r="Q115" s="47"/>
      <c r="R115" s="1"/>
      <c r="S115" s="1"/>
    </row>
    <row r="116" spans="2:19" x14ac:dyDescent="0.25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51" t="s">
        <v>158</v>
      </c>
      <c r="M116" s="89">
        <f>P111/O111</f>
        <v>0.6875</v>
      </c>
      <c r="N116" s="90"/>
      <c r="O116" s="52"/>
      <c r="P116" s="52"/>
    </row>
    <row r="117" spans="2:19" s="2" customFormat="1" x14ac:dyDescent="0.25">
      <c r="B117" s="23"/>
      <c r="C117" s="16"/>
      <c r="D117" s="16"/>
      <c r="E117" s="16"/>
      <c r="F117" s="16"/>
      <c r="G117" s="16"/>
      <c r="H117" s="16"/>
      <c r="I117" s="16"/>
      <c r="J117" s="16"/>
      <c r="K117" s="31"/>
      <c r="L117" s="31"/>
      <c r="M117" s="37"/>
      <c r="N117" s="38"/>
    </row>
    <row r="118" spans="2:19" x14ac:dyDescent="0.25">
      <c r="B118" s="23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3"/>
      <c r="N118" s="34"/>
    </row>
    <row r="119" spans="2:19" ht="15.75" x14ac:dyDescent="0.25">
      <c r="B119" s="99" t="s">
        <v>12</v>
      </c>
      <c r="C119" s="100"/>
      <c r="D119" s="100"/>
      <c r="E119" s="100"/>
      <c r="F119" s="100"/>
      <c r="G119" s="100"/>
      <c r="H119" s="100"/>
      <c r="I119" s="100"/>
      <c r="J119" s="100"/>
      <c r="K119" s="100"/>
      <c r="L119" s="43" t="s">
        <v>144</v>
      </c>
      <c r="M119" s="26" t="s">
        <v>0</v>
      </c>
      <c r="N119" s="27" t="s">
        <v>1</v>
      </c>
      <c r="O119" s="54" t="s">
        <v>152</v>
      </c>
      <c r="P119" s="52"/>
    </row>
    <row r="120" spans="2:19" s="2" customFormat="1" x14ac:dyDescent="0.25">
      <c r="B120" s="22" t="s">
        <v>143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80" t="s">
        <v>132</v>
      </c>
      <c r="M120" s="76">
        <v>2</v>
      </c>
      <c r="N120" s="77">
        <v>1</v>
      </c>
      <c r="O120" s="52">
        <f>M120*N120</f>
        <v>2</v>
      </c>
      <c r="P120" s="52">
        <f>IF(L120="Oui",(M120*N120),(0))</f>
        <v>2</v>
      </c>
    </row>
    <row r="121" spans="2:19" s="2" customFormat="1" x14ac:dyDescent="0.25">
      <c r="B121" s="23" t="s">
        <v>108</v>
      </c>
      <c r="C121" s="16"/>
      <c r="D121" s="16"/>
      <c r="E121" s="16"/>
      <c r="F121" s="16"/>
      <c r="G121" s="16"/>
      <c r="H121" s="16"/>
      <c r="I121" s="16"/>
      <c r="J121" s="16"/>
      <c r="K121" s="31"/>
      <c r="L121" s="80" t="s">
        <v>132</v>
      </c>
      <c r="M121" s="76">
        <v>2</v>
      </c>
      <c r="N121" s="77">
        <v>1</v>
      </c>
      <c r="O121" s="52">
        <f t="shared" ref="O121:O133" si="10">M121*N121</f>
        <v>2</v>
      </c>
      <c r="P121" s="52">
        <f t="shared" ref="P121:P133" si="11">IF(L121="Oui",(M121*N121),(0))</f>
        <v>2</v>
      </c>
    </row>
    <row r="122" spans="2:19" s="2" customFormat="1" x14ac:dyDescent="0.25">
      <c r="B122" s="23" t="s">
        <v>96</v>
      </c>
      <c r="C122" s="16"/>
      <c r="D122" s="16"/>
      <c r="E122" s="16"/>
      <c r="F122" s="16"/>
      <c r="G122" s="16"/>
      <c r="H122" s="16"/>
      <c r="I122" s="16"/>
      <c r="J122" s="16"/>
      <c r="K122" s="31"/>
      <c r="L122" s="80" t="s">
        <v>132</v>
      </c>
      <c r="M122" s="76">
        <v>2</v>
      </c>
      <c r="N122" s="77">
        <v>1</v>
      </c>
      <c r="O122" s="52">
        <f t="shared" si="10"/>
        <v>2</v>
      </c>
      <c r="P122" s="52">
        <f t="shared" si="11"/>
        <v>2</v>
      </c>
    </row>
    <row r="123" spans="2:19" s="2" customFormat="1" x14ac:dyDescent="0.25">
      <c r="B123" s="22" t="s">
        <v>97</v>
      </c>
      <c r="C123" s="16"/>
      <c r="D123" s="16"/>
      <c r="E123" s="16"/>
      <c r="F123" s="16"/>
      <c r="G123" s="16"/>
      <c r="H123" s="16"/>
      <c r="I123" s="16"/>
      <c r="J123" s="16"/>
      <c r="K123" s="31"/>
      <c r="L123" s="80" t="s">
        <v>132</v>
      </c>
      <c r="M123" s="76">
        <v>3</v>
      </c>
      <c r="N123" s="77">
        <v>1</v>
      </c>
      <c r="O123" s="52">
        <f t="shared" si="10"/>
        <v>3</v>
      </c>
      <c r="P123" s="52">
        <f t="shared" si="11"/>
        <v>3</v>
      </c>
    </row>
    <row r="124" spans="2:19" s="2" customFormat="1" x14ac:dyDescent="0.25">
      <c r="B124" s="17" t="s">
        <v>6</v>
      </c>
      <c r="C124" s="16"/>
      <c r="D124" s="16"/>
      <c r="E124" s="16"/>
      <c r="F124" s="16"/>
      <c r="G124" s="16"/>
      <c r="H124" s="16"/>
      <c r="I124" s="16"/>
      <c r="J124" s="16"/>
      <c r="K124" s="31"/>
      <c r="L124" s="80"/>
      <c r="M124" s="76"/>
      <c r="N124" s="77"/>
      <c r="O124" s="52">
        <f t="shared" si="10"/>
        <v>0</v>
      </c>
      <c r="P124" s="52">
        <f t="shared" si="11"/>
        <v>0</v>
      </c>
    </row>
    <row r="125" spans="2:19" s="2" customFormat="1" x14ac:dyDescent="0.25">
      <c r="B125" s="17" t="s">
        <v>7</v>
      </c>
      <c r="C125" s="16"/>
      <c r="D125" s="16"/>
      <c r="E125" s="16"/>
      <c r="F125" s="16"/>
      <c r="G125" s="16"/>
      <c r="H125" s="16"/>
      <c r="I125" s="16"/>
      <c r="J125" s="16"/>
      <c r="K125" s="31"/>
      <c r="L125" s="80"/>
      <c r="M125" s="76"/>
      <c r="N125" s="77"/>
      <c r="O125" s="52">
        <f t="shared" si="10"/>
        <v>0</v>
      </c>
      <c r="P125" s="52">
        <f t="shared" si="11"/>
        <v>0</v>
      </c>
    </row>
    <row r="126" spans="2:19" s="2" customFormat="1" x14ac:dyDescent="0.25">
      <c r="B126" s="17" t="s">
        <v>8</v>
      </c>
      <c r="C126" s="16"/>
      <c r="D126" s="16"/>
      <c r="E126" s="16"/>
      <c r="F126" s="16"/>
      <c r="G126" s="16"/>
      <c r="H126" s="16"/>
      <c r="I126" s="16"/>
      <c r="J126" s="16"/>
      <c r="K126" s="31"/>
      <c r="L126" s="80"/>
      <c r="M126" s="76"/>
      <c r="N126" s="77"/>
      <c r="O126" s="52">
        <f t="shared" si="10"/>
        <v>0</v>
      </c>
      <c r="P126" s="52">
        <f t="shared" si="11"/>
        <v>0</v>
      </c>
    </row>
    <row r="127" spans="2:19" s="2" customFormat="1" x14ac:dyDescent="0.25">
      <c r="B127" s="17" t="s">
        <v>20</v>
      </c>
      <c r="C127" s="16"/>
      <c r="D127" s="16"/>
      <c r="E127" s="16"/>
      <c r="F127" s="16"/>
      <c r="G127" s="16"/>
      <c r="H127" s="16"/>
      <c r="I127" s="16"/>
      <c r="J127" s="16"/>
      <c r="K127" s="31"/>
      <c r="L127" s="80"/>
      <c r="M127" s="76"/>
      <c r="N127" s="77"/>
      <c r="O127" s="52">
        <f t="shared" si="10"/>
        <v>0</v>
      </c>
      <c r="P127" s="52">
        <f t="shared" si="11"/>
        <v>0</v>
      </c>
    </row>
    <row r="128" spans="2:19" s="2" customFormat="1" x14ac:dyDescent="0.25">
      <c r="B128" s="22" t="s">
        <v>25</v>
      </c>
      <c r="C128" s="16"/>
      <c r="D128" s="16"/>
      <c r="E128" s="16"/>
      <c r="F128" s="16"/>
      <c r="G128" s="16"/>
      <c r="H128" s="16"/>
      <c r="I128" s="16"/>
      <c r="J128" s="16"/>
      <c r="K128" s="31"/>
      <c r="L128" s="80" t="s">
        <v>132</v>
      </c>
      <c r="M128" s="76">
        <v>2</v>
      </c>
      <c r="N128" s="77">
        <v>1</v>
      </c>
      <c r="O128" s="52">
        <f t="shared" si="10"/>
        <v>2</v>
      </c>
      <c r="P128" s="52">
        <f t="shared" si="11"/>
        <v>2</v>
      </c>
    </row>
    <row r="129" spans="2:19" s="2" customFormat="1" x14ac:dyDescent="0.25">
      <c r="B129" s="23" t="s">
        <v>98</v>
      </c>
      <c r="C129" s="16"/>
      <c r="D129" s="16"/>
      <c r="E129" s="16"/>
      <c r="F129" s="16"/>
      <c r="G129" s="16"/>
      <c r="H129" s="16"/>
      <c r="I129" s="16"/>
      <c r="J129" s="16"/>
      <c r="K129" s="31"/>
      <c r="L129" s="80" t="s">
        <v>132</v>
      </c>
      <c r="M129" s="76">
        <v>2</v>
      </c>
      <c r="N129" s="77">
        <v>1</v>
      </c>
      <c r="O129" s="52">
        <f t="shared" si="10"/>
        <v>2</v>
      </c>
      <c r="P129" s="52">
        <f t="shared" si="11"/>
        <v>2</v>
      </c>
    </row>
    <row r="130" spans="2:19" s="2" customFormat="1" x14ac:dyDescent="0.25">
      <c r="B130" s="23" t="s">
        <v>99</v>
      </c>
      <c r="C130" s="16"/>
      <c r="D130" s="16"/>
      <c r="E130" s="16"/>
      <c r="F130" s="16"/>
      <c r="G130" s="16"/>
      <c r="H130" s="16"/>
      <c r="I130" s="16"/>
      <c r="J130" s="16"/>
      <c r="K130" s="31"/>
      <c r="L130" s="80" t="s">
        <v>133</v>
      </c>
      <c r="M130" s="76">
        <v>2</v>
      </c>
      <c r="N130" s="77">
        <v>1</v>
      </c>
      <c r="O130" s="52">
        <f t="shared" si="10"/>
        <v>2</v>
      </c>
      <c r="P130" s="52">
        <f t="shared" si="11"/>
        <v>0</v>
      </c>
    </row>
    <row r="131" spans="2:19" s="2" customFormat="1" x14ac:dyDescent="0.25">
      <c r="B131" s="23" t="s">
        <v>94</v>
      </c>
      <c r="C131" s="16"/>
      <c r="D131" s="16"/>
      <c r="E131" s="16"/>
      <c r="F131" s="16"/>
      <c r="G131" s="16"/>
      <c r="H131" s="16"/>
      <c r="I131" s="16"/>
      <c r="J131" s="16"/>
      <c r="K131" s="31"/>
      <c r="L131" s="80" t="s">
        <v>133</v>
      </c>
      <c r="M131" s="76">
        <v>2</v>
      </c>
      <c r="N131" s="77">
        <v>1</v>
      </c>
      <c r="O131" s="52">
        <f t="shared" si="10"/>
        <v>2</v>
      </c>
      <c r="P131" s="52">
        <f t="shared" si="11"/>
        <v>0</v>
      </c>
    </row>
    <row r="132" spans="2:19" s="2" customFormat="1" x14ac:dyDescent="0.25">
      <c r="B132" s="23" t="s">
        <v>95</v>
      </c>
      <c r="C132" s="16"/>
      <c r="D132" s="16"/>
      <c r="E132" s="16"/>
      <c r="F132" s="16"/>
      <c r="G132" s="16"/>
      <c r="H132" s="16"/>
      <c r="I132" s="16"/>
      <c r="J132" s="16"/>
      <c r="K132" s="31"/>
      <c r="L132" s="80" t="s">
        <v>132</v>
      </c>
      <c r="M132" s="76">
        <v>4</v>
      </c>
      <c r="N132" s="77">
        <v>1</v>
      </c>
      <c r="O132" s="52">
        <f t="shared" si="10"/>
        <v>4</v>
      </c>
      <c r="P132" s="52">
        <f t="shared" si="11"/>
        <v>4</v>
      </c>
    </row>
    <row r="133" spans="2:19" s="2" customFormat="1" x14ac:dyDescent="0.25">
      <c r="B133" s="23" t="s">
        <v>41</v>
      </c>
      <c r="C133" s="16"/>
      <c r="D133" s="16"/>
      <c r="E133" s="16"/>
      <c r="F133" s="16"/>
      <c r="G133" s="16"/>
      <c r="H133" s="16"/>
      <c r="I133" s="16"/>
      <c r="J133" s="16"/>
      <c r="K133" s="31"/>
      <c r="L133" s="80" t="s">
        <v>133</v>
      </c>
      <c r="M133" s="76">
        <v>3</v>
      </c>
      <c r="N133" s="77">
        <v>1</v>
      </c>
      <c r="O133" s="52">
        <f t="shared" si="10"/>
        <v>3</v>
      </c>
      <c r="P133" s="52">
        <f t="shared" si="11"/>
        <v>0</v>
      </c>
    </row>
    <row r="134" spans="2:19" s="52" customFormat="1" hidden="1" x14ac:dyDescent="0.25">
      <c r="B134" s="58"/>
      <c r="C134" s="59"/>
      <c r="D134" s="59"/>
      <c r="E134" s="59"/>
      <c r="F134" s="59"/>
      <c r="G134" s="59"/>
      <c r="H134" s="59"/>
      <c r="I134" s="59"/>
      <c r="J134" s="59"/>
      <c r="K134" s="59"/>
      <c r="L134" s="60" t="s">
        <v>153</v>
      </c>
      <c r="M134" s="61">
        <f>SUM(M120:M133)</f>
        <v>24</v>
      </c>
      <c r="N134" s="62">
        <f>SUM(N120:N133)</f>
        <v>10</v>
      </c>
      <c r="O134" s="55">
        <f>SUM(O120:O133)</f>
        <v>24</v>
      </c>
      <c r="P134" s="55">
        <f>SUM(P120:P133)</f>
        <v>17</v>
      </c>
      <c r="Q134" s="63"/>
      <c r="R134" s="64"/>
      <c r="S134" s="64"/>
    </row>
    <row r="135" spans="2:19" s="52" customFormat="1" hidden="1" x14ac:dyDescent="0.25">
      <c r="B135" s="58"/>
      <c r="C135" s="59"/>
      <c r="D135" s="59"/>
      <c r="E135" s="59"/>
      <c r="F135" s="59"/>
      <c r="G135" s="59"/>
      <c r="H135" s="59"/>
      <c r="I135" s="59"/>
      <c r="J135" s="59"/>
      <c r="K135" s="59"/>
      <c r="L135" s="60" t="s">
        <v>154</v>
      </c>
      <c r="M135" s="61">
        <f>SUMSQ(M120:M133)</f>
        <v>62</v>
      </c>
      <c r="N135" s="62">
        <f>SUMSQ(N120:N133)</f>
        <v>10</v>
      </c>
      <c r="O135" s="55"/>
      <c r="P135" s="55"/>
      <c r="Q135" s="63"/>
      <c r="R135" s="64"/>
      <c r="S135" s="64"/>
    </row>
    <row r="136" spans="2:19" s="52" customFormat="1" hidden="1" x14ac:dyDescent="0.25">
      <c r="B136" s="58"/>
      <c r="C136" s="59"/>
      <c r="D136" s="59"/>
      <c r="E136" s="59"/>
      <c r="F136" s="59"/>
      <c r="G136" s="59"/>
      <c r="H136" s="59"/>
      <c r="I136" s="59"/>
      <c r="J136" s="59"/>
      <c r="K136" s="59"/>
      <c r="L136" s="60" t="s">
        <v>155</v>
      </c>
      <c r="M136" s="65">
        <f>M135/M134</f>
        <v>2.5833333333333335</v>
      </c>
      <c r="N136" s="66">
        <f>N135/N134</f>
        <v>1</v>
      </c>
      <c r="O136" s="56"/>
      <c r="P136" s="55"/>
      <c r="Q136" s="63"/>
      <c r="R136" s="64"/>
      <c r="S136" s="64"/>
    </row>
    <row r="137" spans="2:19" s="52" customFormat="1" hidden="1" x14ac:dyDescent="0.25">
      <c r="B137" s="58"/>
      <c r="C137" s="59"/>
      <c r="D137" s="59"/>
      <c r="E137" s="59"/>
      <c r="F137" s="59"/>
      <c r="G137" s="59"/>
      <c r="H137" s="59"/>
      <c r="I137" s="59"/>
      <c r="J137" s="59"/>
      <c r="K137" s="59"/>
      <c r="L137" s="60" t="s">
        <v>156</v>
      </c>
      <c r="M137" s="65">
        <f>ROUNDUP(M136,0)</f>
        <v>3</v>
      </c>
      <c r="N137" s="66">
        <f>ROUNDUP(N136,0)</f>
        <v>1</v>
      </c>
      <c r="O137" s="55"/>
      <c r="P137" s="55"/>
      <c r="Q137" s="63"/>
      <c r="R137" s="64"/>
      <c r="S137" s="64"/>
    </row>
    <row r="138" spans="2:19" x14ac:dyDescent="0.25">
      <c r="B138" s="48"/>
      <c r="C138" s="49"/>
      <c r="D138" s="49"/>
      <c r="E138" s="49"/>
      <c r="F138" s="49"/>
      <c r="G138" s="49"/>
      <c r="H138" s="49"/>
      <c r="I138" s="49"/>
      <c r="J138" s="49"/>
      <c r="K138" s="49"/>
      <c r="L138" s="51" t="s">
        <v>157</v>
      </c>
      <c r="M138" s="91">
        <f>M137*N137</f>
        <v>3</v>
      </c>
      <c r="N138" s="92"/>
      <c r="O138" s="55"/>
      <c r="P138" s="55"/>
      <c r="Q138" s="47"/>
      <c r="R138" s="1"/>
      <c r="S138" s="1"/>
    </row>
    <row r="139" spans="2:19" x14ac:dyDescent="0.25">
      <c r="B139" s="48"/>
      <c r="C139" s="49"/>
      <c r="D139" s="49"/>
      <c r="E139" s="49"/>
      <c r="F139" s="49"/>
      <c r="G139" s="49"/>
      <c r="H139" s="49"/>
      <c r="I139" s="49"/>
      <c r="J139" s="49"/>
      <c r="K139" s="49"/>
      <c r="L139" s="51" t="s">
        <v>158</v>
      </c>
      <c r="M139" s="89">
        <f>P134/O134</f>
        <v>0.70833333333333337</v>
      </c>
      <c r="N139" s="90"/>
      <c r="O139" s="52"/>
      <c r="P139" s="52"/>
    </row>
    <row r="140" spans="2:19" s="2" customFormat="1" x14ac:dyDescent="0.25">
      <c r="B140" s="23"/>
      <c r="C140" s="16"/>
      <c r="D140" s="16"/>
      <c r="E140" s="16"/>
      <c r="F140" s="16"/>
      <c r="G140" s="16"/>
      <c r="H140" s="16"/>
      <c r="I140" s="16"/>
      <c r="J140" s="16"/>
      <c r="K140" s="31"/>
      <c r="L140" s="31"/>
      <c r="M140" s="37"/>
      <c r="N140" s="38"/>
    </row>
    <row r="141" spans="2:19" s="2" customFormat="1" x14ac:dyDescent="0.25">
      <c r="B141" s="23"/>
      <c r="C141" s="16"/>
      <c r="D141" s="16"/>
      <c r="E141" s="16"/>
      <c r="F141" s="16"/>
      <c r="G141" s="16"/>
      <c r="H141" s="16"/>
      <c r="I141" s="16"/>
      <c r="J141" s="16"/>
      <c r="K141" s="31"/>
      <c r="L141" s="31"/>
      <c r="M141" s="37"/>
      <c r="N141" s="38"/>
    </row>
    <row r="142" spans="2:19" ht="15.75" x14ac:dyDescent="0.25">
      <c r="B142" s="99" t="s">
        <v>22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43" t="s">
        <v>144</v>
      </c>
      <c r="M142" s="26" t="s">
        <v>0</v>
      </c>
      <c r="N142" s="27" t="s">
        <v>1</v>
      </c>
      <c r="O142" s="54" t="s">
        <v>152</v>
      </c>
      <c r="P142" s="52"/>
    </row>
    <row r="143" spans="2:19" x14ac:dyDescent="0.25">
      <c r="B143" s="23" t="s">
        <v>119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79" t="s">
        <v>133</v>
      </c>
      <c r="M143" s="73">
        <v>2</v>
      </c>
      <c r="N143" s="74">
        <v>1</v>
      </c>
      <c r="O143" s="52">
        <f>M143*N143</f>
        <v>2</v>
      </c>
      <c r="P143" s="52">
        <f>IF(L143="Oui",(M143*N143),(0))</f>
        <v>0</v>
      </c>
    </row>
    <row r="144" spans="2:19" x14ac:dyDescent="0.25">
      <c r="B144" s="13" t="s">
        <v>33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3"/>
      <c r="N144" s="34"/>
    </row>
    <row r="145" spans="2:19" x14ac:dyDescent="0.25">
      <c r="B145" s="13" t="s">
        <v>34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3"/>
      <c r="N145" s="34"/>
    </row>
    <row r="146" spans="2:19" x14ac:dyDescent="0.25">
      <c r="B146" s="13" t="s">
        <v>32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3"/>
      <c r="N146" s="34"/>
    </row>
    <row r="147" spans="2:19" s="52" customFormat="1" hidden="1" x14ac:dyDescent="0.25">
      <c r="B147" s="58"/>
      <c r="C147" s="59"/>
      <c r="D147" s="59"/>
      <c r="E147" s="59"/>
      <c r="F147" s="59"/>
      <c r="G147" s="59"/>
      <c r="H147" s="59"/>
      <c r="I147" s="59"/>
      <c r="J147" s="59"/>
      <c r="K147" s="59"/>
      <c r="L147" s="60" t="s">
        <v>153</v>
      </c>
      <c r="M147" s="61">
        <f>SUM(M143:M146)</f>
        <v>2</v>
      </c>
      <c r="N147" s="62">
        <f>SUM(N143:N146)</f>
        <v>1</v>
      </c>
      <c r="O147" s="55">
        <f>SUM(O143:O146)</f>
        <v>2</v>
      </c>
      <c r="P147" s="55">
        <f>SUM(P143:P146)</f>
        <v>0</v>
      </c>
      <c r="Q147" s="63"/>
      <c r="R147" s="64"/>
      <c r="S147" s="64"/>
    </row>
    <row r="148" spans="2:19" s="52" customFormat="1" hidden="1" x14ac:dyDescent="0.25">
      <c r="B148" s="58"/>
      <c r="C148" s="59"/>
      <c r="D148" s="59"/>
      <c r="E148" s="59"/>
      <c r="F148" s="59"/>
      <c r="G148" s="59"/>
      <c r="H148" s="59"/>
      <c r="I148" s="59"/>
      <c r="J148" s="59"/>
      <c r="K148" s="59"/>
      <c r="L148" s="60" t="s">
        <v>154</v>
      </c>
      <c r="M148" s="61">
        <f>SUMSQ(M143:M146)</f>
        <v>4</v>
      </c>
      <c r="N148" s="62">
        <f>SUMSQ(N143:N146)</f>
        <v>1</v>
      </c>
      <c r="O148" s="55"/>
      <c r="P148" s="55"/>
      <c r="Q148" s="63"/>
      <c r="R148" s="64"/>
      <c r="S148" s="64"/>
    </row>
    <row r="149" spans="2:19" s="52" customFormat="1" hidden="1" x14ac:dyDescent="0.25">
      <c r="B149" s="58"/>
      <c r="C149" s="59"/>
      <c r="D149" s="59"/>
      <c r="E149" s="59"/>
      <c r="F149" s="59"/>
      <c r="G149" s="59"/>
      <c r="H149" s="59"/>
      <c r="I149" s="59"/>
      <c r="J149" s="59"/>
      <c r="K149" s="59"/>
      <c r="L149" s="60" t="s">
        <v>155</v>
      </c>
      <c r="M149" s="65">
        <f>M148/M147</f>
        <v>2</v>
      </c>
      <c r="N149" s="66">
        <f>N148/N147</f>
        <v>1</v>
      </c>
      <c r="O149" s="56"/>
      <c r="P149" s="55"/>
      <c r="Q149" s="63"/>
      <c r="R149" s="64"/>
      <c r="S149" s="64"/>
    </row>
    <row r="150" spans="2:19" s="52" customFormat="1" hidden="1" x14ac:dyDescent="0.25">
      <c r="B150" s="58"/>
      <c r="C150" s="59"/>
      <c r="D150" s="59"/>
      <c r="E150" s="59"/>
      <c r="F150" s="59"/>
      <c r="G150" s="59"/>
      <c r="H150" s="59"/>
      <c r="I150" s="59"/>
      <c r="J150" s="59"/>
      <c r="K150" s="59"/>
      <c r="L150" s="60" t="s">
        <v>156</v>
      </c>
      <c r="M150" s="65">
        <f>ROUNDUP(M149,0)</f>
        <v>2</v>
      </c>
      <c r="N150" s="66">
        <f>ROUNDUP(N149,0)</f>
        <v>1</v>
      </c>
      <c r="O150" s="55"/>
      <c r="P150" s="55"/>
      <c r="Q150" s="63"/>
      <c r="R150" s="64"/>
      <c r="S150" s="64"/>
    </row>
    <row r="151" spans="2:19" x14ac:dyDescent="0.25">
      <c r="B151" s="48"/>
      <c r="C151" s="49"/>
      <c r="D151" s="49"/>
      <c r="E151" s="49"/>
      <c r="F151" s="49"/>
      <c r="G151" s="49"/>
      <c r="H151" s="49"/>
      <c r="I151" s="49"/>
      <c r="J151" s="49"/>
      <c r="K151" s="49"/>
      <c r="L151" s="51" t="s">
        <v>157</v>
      </c>
      <c r="M151" s="91">
        <f>M150*N150</f>
        <v>2</v>
      </c>
      <c r="N151" s="92"/>
      <c r="O151" s="55"/>
      <c r="P151" s="55"/>
      <c r="Q151" s="47"/>
      <c r="R151" s="1"/>
      <c r="S151" s="1"/>
    </row>
    <row r="152" spans="2:19" x14ac:dyDescent="0.25"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51" t="s">
        <v>158</v>
      </c>
      <c r="M152" s="89">
        <f>P147/O147</f>
        <v>0</v>
      </c>
      <c r="N152" s="90"/>
      <c r="O152" s="52"/>
      <c r="P152" s="52"/>
    </row>
    <row r="153" spans="2:19" x14ac:dyDescent="0.25">
      <c r="B153" s="23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3"/>
      <c r="N153" s="34"/>
    </row>
    <row r="154" spans="2:19" x14ac:dyDescent="0.25">
      <c r="B154" s="23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3"/>
      <c r="N154" s="34"/>
    </row>
    <row r="155" spans="2:19" ht="15.75" x14ac:dyDescent="0.25">
      <c r="B155" s="99" t="s">
        <v>5</v>
      </c>
      <c r="C155" s="100"/>
      <c r="D155" s="100"/>
      <c r="E155" s="100"/>
      <c r="F155" s="100"/>
      <c r="G155" s="100"/>
      <c r="H155" s="100"/>
      <c r="I155" s="100"/>
      <c r="J155" s="100"/>
      <c r="K155" s="100"/>
      <c r="L155" s="43" t="s">
        <v>144</v>
      </c>
      <c r="M155" s="26" t="s">
        <v>0</v>
      </c>
      <c r="N155" s="27" t="s">
        <v>1</v>
      </c>
      <c r="O155" s="54" t="s">
        <v>152</v>
      </c>
      <c r="P155" s="52"/>
    </row>
    <row r="156" spans="2:19" x14ac:dyDescent="0.25">
      <c r="B156" s="23" t="s">
        <v>100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79" t="s">
        <v>132</v>
      </c>
      <c r="M156" s="73">
        <v>2</v>
      </c>
      <c r="N156" s="74">
        <v>1</v>
      </c>
      <c r="O156" s="52">
        <f>M156*N156</f>
        <v>2</v>
      </c>
      <c r="P156" s="52">
        <f>IF(L156="Oui",(M156*N156),(0))</f>
        <v>2</v>
      </c>
    </row>
    <row r="157" spans="2:19" x14ac:dyDescent="0.25">
      <c r="B157" s="23" t="s">
        <v>10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80" t="s">
        <v>132</v>
      </c>
      <c r="M157" s="73">
        <v>4</v>
      </c>
      <c r="N157" s="74">
        <v>1</v>
      </c>
      <c r="O157" s="52">
        <f t="shared" ref="O157:O159" si="12">M157*N157</f>
        <v>4</v>
      </c>
      <c r="P157" s="52">
        <f t="shared" ref="P157:P159" si="13">IF(L157="Oui",(M157*N157),(0))</f>
        <v>4</v>
      </c>
    </row>
    <row r="158" spans="2:19" x14ac:dyDescent="0.25">
      <c r="B158" s="23" t="s">
        <v>101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80" t="s">
        <v>133</v>
      </c>
      <c r="M158" s="73">
        <v>2</v>
      </c>
      <c r="N158" s="74">
        <v>1</v>
      </c>
      <c r="O158" s="52">
        <f t="shared" si="12"/>
        <v>2</v>
      </c>
      <c r="P158" s="52">
        <f t="shared" si="13"/>
        <v>0</v>
      </c>
    </row>
    <row r="159" spans="2:19" x14ac:dyDescent="0.25">
      <c r="B159" s="23" t="s">
        <v>102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80" t="s">
        <v>133</v>
      </c>
      <c r="M159" s="73">
        <v>2</v>
      </c>
      <c r="N159" s="74">
        <v>1</v>
      </c>
      <c r="O159" s="52">
        <f t="shared" si="12"/>
        <v>2</v>
      </c>
      <c r="P159" s="52">
        <f t="shared" si="13"/>
        <v>0</v>
      </c>
    </row>
    <row r="160" spans="2:19" s="52" customFormat="1" hidden="1" x14ac:dyDescent="0.25">
      <c r="B160" s="58"/>
      <c r="C160" s="59"/>
      <c r="D160" s="59"/>
      <c r="E160" s="59"/>
      <c r="F160" s="59"/>
      <c r="G160" s="59"/>
      <c r="H160" s="59"/>
      <c r="I160" s="59"/>
      <c r="J160" s="59"/>
      <c r="K160" s="59"/>
      <c r="L160" s="60" t="s">
        <v>153</v>
      </c>
      <c r="M160" s="61">
        <f>SUM(M156:M159)</f>
        <v>10</v>
      </c>
      <c r="N160" s="62">
        <f>SUM(N156:N159)</f>
        <v>4</v>
      </c>
      <c r="O160" s="55">
        <f>SUM(O156:O159)</f>
        <v>10</v>
      </c>
      <c r="P160" s="55">
        <f>SUM(P156:P159)</f>
        <v>6</v>
      </c>
      <c r="Q160" s="63"/>
      <c r="R160" s="64"/>
      <c r="S160" s="64"/>
    </row>
    <row r="161" spans="2:19" s="52" customFormat="1" hidden="1" x14ac:dyDescent="0.25">
      <c r="B161" s="58"/>
      <c r="C161" s="59"/>
      <c r="D161" s="59"/>
      <c r="E161" s="59"/>
      <c r="F161" s="59"/>
      <c r="G161" s="59"/>
      <c r="H161" s="59"/>
      <c r="I161" s="59"/>
      <c r="J161" s="59"/>
      <c r="K161" s="59"/>
      <c r="L161" s="60" t="s">
        <v>154</v>
      </c>
      <c r="M161" s="61">
        <f>SUMSQ(M156:M159)</f>
        <v>28</v>
      </c>
      <c r="N161" s="62">
        <f>SUMSQ(N156:N159)</f>
        <v>4</v>
      </c>
      <c r="O161" s="55"/>
      <c r="P161" s="55"/>
      <c r="Q161" s="63"/>
      <c r="R161" s="64"/>
      <c r="S161" s="64"/>
    </row>
    <row r="162" spans="2:19" s="52" customFormat="1" hidden="1" x14ac:dyDescent="0.25">
      <c r="B162" s="58"/>
      <c r="C162" s="59"/>
      <c r="D162" s="59"/>
      <c r="E162" s="59"/>
      <c r="F162" s="59"/>
      <c r="G162" s="59"/>
      <c r="H162" s="59"/>
      <c r="I162" s="59"/>
      <c r="J162" s="59"/>
      <c r="K162" s="59"/>
      <c r="L162" s="60" t="s">
        <v>155</v>
      </c>
      <c r="M162" s="65">
        <f>M161/M160</f>
        <v>2.8</v>
      </c>
      <c r="N162" s="66">
        <f>N161/N160</f>
        <v>1</v>
      </c>
      <c r="O162" s="56"/>
      <c r="P162" s="55"/>
      <c r="Q162" s="63"/>
      <c r="R162" s="64"/>
      <c r="S162" s="64"/>
    </row>
    <row r="163" spans="2:19" s="52" customFormat="1" hidden="1" x14ac:dyDescent="0.25">
      <c r="B163" s="58"/>
      <c r="C163" s="59"/>
      <c r="D163" s="59"/>
      <c r="E163" s="59"/>
      <c r="F163" s="59"/>
      <c r="G163" s="59"/>
      <c r="H163" s="59"/>
      <c r="I163" s="59"/>
      <c r="J163" s="59"/>
      <c r="K163" s="59"/>
      <c r="L163" s="60" t="s">
        <v>156</v>
      </c>
      <c r="M163" s="65">
        <f>ROUNDUP(M162,0)</f>
        <v>3</v>
      </c>
      <c r="N163" s="66">
        <f>ROUNDUP(N162,0)</f>
        <v>1</v>
      </c>
      <c r="O163" s="55"/>
      <c r="P163" s="55"/>
      <c r="Q163" s="63"/>
      <c r="R163" s="64"/>
      <c r="S163" s="64"/>
    </row>
    <row r="164" spans="2:19" x14ac:dyDescent="0.25">
      <c r="B164" s="48"/>
      <c r="C164" s="49"/>
      <c r="D164" s="49"/>
      <c r="E164" s="49"/>
      <c r="F164" s="49"/>
      <c r="G164" s="49"/>
      <c r="H164" s="49"/>
      <c r="I164" s="49"/>
      <c r="J164" s="49"/>
      <c r="K164" s="49"/>
      <c r="L164" s="51" t="s">
        <v>157</v>
      </c>
      <c r="M164" s="91">
        <f>M163*N163</f>
        <v>3</v>
      </c>
      <c r="N164" s="92"/>
      <c r="O164" s="55"/>
      <c r="P164" s="55"/>
      <c r="Q164" s="47"/>
      <c r="R164" s="1"/>
      <c r="S164" s="1"/>
    </row>
    <row r="165" spans="2:19" x14ac:dyDescent="0.25">
      <c r="B165" s="48"/>
      <c r="C165" s="49"/>
      <c r="D165" s="49"/>
      <c r="E165" s="49"/>
      <c r="F165" s="49"/>
      <c r="G165" s="49"/>
      <c r="H165" s="49"/>
      <c r="I165" s="49"/>
      <c r="J165" s="49"/>
      <c r="K165" s="49"/>
      <c r="L165" s="51" t="s">
        <v>158</v>
      </c>
      <c r="M165" s="89">
        <f>P160/O160</f>
        <v>0.6</v>
      </c>
      <c r="N165" s="90"/>
      <c r="O165" s="52"/>
      <c r="P165" s="52"/>
    </row>
    <row r="166" spans="2:19" x14ac:dyDescent="0.25">
      <c r="B166" s="13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3"/>
      <c r="N166" s="34"/>
    </row>
    <row r="167" spans="2:19" x14ac:dyDescent="0.25">
      <c r="B167" s="13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3"/>
      <c r="N167" s="34"/>
    </row>
    <row r="168" spans="2:19" ht="15.75" x14ac:dyDescent="0.25">
      <c r="B168" s="99" t="s">
        <v>26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43" t="s">
        <v>144</v>
      </c>
      <c r="M168" s="26" t="s">
        <v>0</v>
      </c>
      <c r="N168" s="27" t="s">
        <v>1</v>
      </c>
      <c r="O168" s="54" t="s">
        <v>152</v>
      </c>
      <c r="P168" s="52"/>
    </row>
    <row r="169" spans="2:19" x14ac:dyDescent="0.25">
      <c r="B169" s="23" t="s">
        <v>27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79" t="s">
        <v>133</v>
      </c>
      <c r="M169" s="73">
        <v>2</v>
      </c>
      <c r="N169" s="74">
        <v>1</v>
      </c>
      <c r="O169" s="52">
        <f>M169*N169</f>
        <v>2</v>
      </c>
      <c r="P169" s="52">
        <f>IF(L169="Oui",(M169*N169),(0))</f>
        <v>0</v>
      </c>
    </row>
    <row r="170" spans="2:19" x14ac:dyDescent="0.25">
      <c r="B170" s="13" t="s">
        <v>28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79"/>
      <c r="M170" s="73"/>
      <c r="N170" s="74"/>
      <c r="O170" s="52">
        <f t="shared" ref="O170:O174" si="14">M170*N170</f>
        <v>0</v>
      </c>
      <c r="P170" s="52">
        <f t="shared" ref="P170:P174" si="15">IF(L170="Oui",(M170*N170),(0))</f>
        <v>0</v>
      </c>
    </row>
    <row r="171" spans="2:19" x14ac:dyDescent="0.25">
      <c r="B171" s="23" t="s">
        <v>29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79" t="s">
        <v>133</v>
      </c>
      <c r="M171" s="73">
        <v>3</v>
      </c>
      <c r="N171" s="74">
        <v>2</v>
      </c>
      <c r="O171" s="52">
        <f t="shared" si="14"/>
        <v>6</v>
      </c>
      <c r="P171" s="52">
        <f t="shared" si="15"/>
        <v>0</v>
      </c>
    </row>
    <row r="172" spans="2:19" s="2" customFormat="1" x14ac:dyDescent="0.25">
      <c r="B172" s="14" t="s">
        <v>120</v>
      </c>
      <c r="C172" s="15"/>
      <c r="D172" s="15"/>
      <c r="E172" s="15"/>
      <c r="F172" s="15"/>
      <c r="G172" s="15"/>
      <c r="H172" s="15"/>
      <c r="I172" s="15"/>
      <c r="J172" s="15"/>
      <c r="K172" s="36"/>
      <c r="L172" s="81" t="s">
        <v>132</v>
      </c>
      <c r="M172" s="76">
        <v>3</v>
      </c>
      <c r="N172" s="77">
        <v>1</v>
      </c>
      <c r="O172" s="52">
        <f t="shared" si="14"/>
        <v>3</v>
      </c>
      <c r="P172" s="52">
        <f t="shared" si="15"/>
        <v>3</v>
      </c>
    </row>
    <row r="173" spans="2:19" x14ac:dyDescent="0.25">
      <c r="B173" s="23" t="s">
        <v>30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80" t="s">
        <v>133</v>
      </c>
      <c r="M173" s="73">
        <v>1</v>
      </c>
      <c r="N173" s="74">
        <v>1</v>
      </c>
      <c r="O173" s="52">
        <f t="shared" si="14"/>
        <v>1</v>
      </c>
      <c r="P173" s="52">
        <f t="shared" si="15"/>
        <v>0</v>
      </c>
    </row>
    <row r="174" spans="2:19" x14ac:dyDescent="0.25">
      <c r="B174" s="23" t="s">
        <v>55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80" t="s">
        <v>132</v>
      </c>
      <c r="M174" s="73">
        <v>2</v>
      </c>
      <c r="N174" s="74">
        <v>1</v>
      </c>
      <c r="O174" s="52">
        <f t="shared" si="14"/>
        <v>2</v>
      </c>
      <c r="P174" s="52">
        <f t="shared" si="15"/>
        <v>2</v>
      </c>
    </row>
    <row r="175" spans="2:19" s="52" customFormat="1" hidden="1" x14ac:dyDescent="0.25">
      <c r="B175" s="58"/>
      <c r="C175" s="59"/>
      <c r="D175" s="59"/>
      <c r="E175" s="59"/>
      <c r="F175" s="59"/>
      <c r="G175" s="59"/>
      <c r="H175" s="59"/>
      <c r="I175" s="59"/>
      <c r="J175" s="59"/>
      <c r="K175" s="59"/>
      <c r="L175" s="60" t="s">
        <v>153</v>
      </c>
      <c r="M175" s="61">
        <f>SUM(M169:M174)</f>
        <v>11</v>
      </c>
      <c r="N175" s="62">
        <f>SUM(N169:N174)</f>
        <v>6</v>
      </c>
      <c r="O175" s="55">
        <f>SUM(O169:O174)</f>
        <v>14</v>
      </c>
      <c r="P175" s="55">
        <f>SUM(P169:P174)</f>
        <v>5</v>
      </c>
      <c r="Q175" s="63"/>
      <c r="R175" s="64"/>
      <c r="S175" s="64"/>
    </row>
    <row r="176" spans="2:19" s="52" customFormat="1" hidden="1" x14ac:dyDescent="0.25">
      <c r="B176" s="58"/>
      <c r="C176" s="59"/>
      <c r="D176" s="59"/>
      <c r="E176" s="59"/>
      <c r="F176" s="59"/>
      <c r="G176" s="59"/>
      <c r="H176" s="59"/>
      <c r="I176" s="59"/>
      <c r="J176" s="59"/>
      <c r="K176" s="59"/>
      <c r="L176" s="60" t="s">
        <v>154</v>
      </c>
      <c r="M176" s="61">
        <f>SUMSQ(M169:M174)</f>
        <v>27</v>
      </c>
      <c r="N176" s="62">
        <f>SUMSQ(N169:N174)</f>
        <v>8</v>
      </c>
      <c r="O176" s="55"/>
      <c r="P176" s="55"/>
      <c r="Q176" s="63"/>
      <c r="R176" s="64"/>
      <c r="S176" s="64"/>
    </row>
    <row r="177" spans="2:19" s="52" customFormat="1" hidden="1" x14ac:dyDescent="0.25">
      <c r="B177" s="58"/>
      <c r="C177" s="59"/>
      <c r="D177" s="59"/>
      <c r="E177" s="59"/>
      <c r="F177" s="59"/>
      <c r="G177" s="59"/>
      <c r="H177" s="59"/>
      <c r="I177" s="59"/>
      <c r="J177" s="59"/>
      <c r="K177" s="59"/>
      <c r="L177" s="60" t="s">
        <v>155</v>
      </c>
      <c r="M177" s="65">
        <f>M176/M175</f>
        <v>2.4545454545454546</v>
      </c>
      <c r="N177" s="66">
        <f>N176/N175</f>
        <v>1.3333333333333333</v>
      </c>
      <c r="O177" s="56"/>
      <c r="P177" s="55"/>
      <c r="Q177" s="63"/>
      <c r="R177" s="64"/>
      <c r="S177" s="64"/>
    </row>
    <row r="178" spans="2:19" s="52" customFormat="1" hidden="1" x14ac:dyDescent="0.25">
      <c r="B178" s="58"/>
      <c r="C178" s="59"/>
      <c r="D178" s="59"/>
      <c r="E178" s="59"/>
      <c r="F178" s="59"/>
      <c r="G178" s="59"/>
      <c r="H178" s="59"/>
      <c r="I178" s="59"/>
      <c r="J178" s="59"/>
      <c r="K178" s="59"/>
      <c r="L178" s="60" t="s">
        <v>156</v>
      </c>
      <c r="M178" s="65">
        <f>ROUNDUP(M177,0)</f>
        <v>3</v>
      </c>
      <c r="N178" s="66">
        <f>ROUNDUP(N177,0)</f>
        <v>2</v>
      </c>
      <c r="O178" s="55"/>
      <c r="P178" s="55"/>
      <c r="Q178" s="63"/>
      <c r="R178" s="64"/>
      <c r="S178" s="64"/>
    </row>
    <row r="179" spans="2:19" x14ac:dyDescent="0.25">
      <c r="B179" s="48"/>
      <c r="C179" s="49"/>
      <c r="D179" s="49"/>
      <c r="E179" s="49"/>
      <c r="F179" s="49"/>
      <c r="G179" s="49"/>
      <c r="H179" s="49"/>
      <c r="I179" s="49"/>
      <c r="J179" s="49"/>
      <c r="K179" s="49"/>
      <c r="L179" s="51" t="s">
        <v>157</v>
      </c>
      <c r="M179" s="91">
        <f>M178*N178</f>
        <v>6</v>
      </c>
      <c r="N179" s="92"/>
      <c r="O179" s="55"/>
      <c r="P179" s="55"/>
      <c r="Q179" s="47"/>
      <c r="R179" s="1"/>
      <c r="S179" s="1"/>
    </row>
    <row r="180" spans="2:19" x14ac:dyDescent="0.25">
      <c r="B180" s="48"/>
      <c r="C180" s="49"/>
      <c r="D180" s="49"/>
      <c r="E180" s="49"/>
      <c r="F180" s="49"/>
      <c r="G180" s="49"/>
      <c r="H180" s="49"/>
      <c r="I180" s="49"/>
      <c r="J180" s="49"/>
      <c r="K180" s="49"/>
      <c r="L180" s="51" t="s">
        <v>158</v>
      </c>
      <c r="M180" s="89">
        <f>P175/O175</f>
        <v>0.35714285714285715</v>
      </c>
      <c r="N180" s="90"/>
      <c r="O180" s="52"/>
      <c r="P180" s="52"/>
    </row>
    <row r="181" spans="2:19" x14ac:dyDescent="0.25">
      <c r="B181" s="23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3"/>
      <c r="N181" s="34"/>
    </row>
    <row r="182" spans="2:19" x14ac:dyDescent="0.25">
      <c r="B182" s="23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3"/>
      <c r="N182" s="34"/>
    </row>
    <row r="183" spans="2:19" s="2" customFormat="1" ht="15.75" x14ac:dyDescent="0.25">
      <c r="B183" s="99" t="s">
        <v>44</v>
      </c>
      <c r="C183" s="100"/>
      <c r="D183" s="100"/>
      <c r="E183" s="100"/>
      <c r="F183" s="100"/>
      <c r="G183" s="100"/>
      <c r="H183" s="100"/>
      <c r="I183" s="100"/>
      <c r="J183" s="100"/>
      <c r="K183" s="100"/>
      <c r="L183" s="43" t="s">
        <v>144</v>
      </c>
      <c r="M183" s="26" t="s">
        <v>0</v>
      </c>
      <c r="N183" s="27" t="s">
        <v>1</v>
      </c>
      <c r="O183" s="54" t="s">
        <v>152</v>
      </c>
      <c r="P183" s="52"/>
    </row>
    <row r="184" spans="2:19" s="2" customFormat="1" ht="15.75" x14ac:dyDescent="0.25">
      <c r="B184" s="23" t="s">
        <v>104</v>
      </c>
      <c r="C184" s="21"/>
      <c r="D184" s="21"/>
      <c r="E184" s="21"/>
      <c r="F184" s="21"/>
      <c r="G184" s="21"/>
      <c r="H184" s="21"/>
      <c r="I184" s="21"/>
      <c r="J184" s="21"/>
      <c r="K184" s="31"/>
      <c r="L184" s="80" t="s">
        <v>132</v>
      </c>
      <c r="M184" s="76">
        <v>3</v>
      </c>
      <c r="N184" s="77">
        <v>1</v>
      </c>
      <c r="O184" s="52">
        <f>M184*N184</f>
        <v>3</v>
      </c>
      <c r="P184" s="52">
        <f>IF(L184="Oui",(M184*N184),(0))</f>
        <v>3</v>
      </c>
    </row>
    <row r="185" spans="2:19" s="2" customFormat="1" x14ac:dyDescent="0.25">
      <c r="B185" s="23" t="s">
        <v>105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80" t="s">
        <v>133</v>
      </c>
      <c r="M185" s="76">
        <v>2</v>
      </c>
      <c r="N185" s="77">
        <v>2</v>
      </c>
      <c r="O185" s="52">
        <f t="shared" ref="O185:O187" si="16">M185*N185</f>
        <v>4</v>
      </c>
      <c r="P185" s="52">
        <f t="shared" ref="P185:P187" si="17">IF(L185="Oui",(M185*N185),(0))</f>
        <v>0</v>
      </c>
    </row>
    <row r="186" spans="2:19" s="2" customFormat="1" x14ac:dyDescent="0.25">
      <c r="B186" s="23" t="s">
        <v>45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80" t="s">
        <v>132</v>
      </c>
      <c r="M186" s="76">
        <v>3</v>
      </c>
      <c r="N186" s="77">
        <v>2</v>
      </c>
      <c r="O186" s="52">
        <f t="shared" si="16"/>
        <v>6</v>
      </c>
      <c r="P186" s="52">
        <f t="shared" si="17"/>
        <v>6</v>
      </c>
    </row>
    <row r="187" spans="2:19" s="2" customFormat="1" x14ac:dyDescent="0.25">
      <c r="B187" s="23" t="s">
        <v>56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80" t="s">
        <v>133</v>
      </c>
      <c r="M187" s="76">
        <v>3</v>
      </c>
      <c r="N187" s="77">
        <v>2</v>
      </c>
      <c r="O187" s="52">
        <f t="shared" si="16"/>
        <v>6</v>
      </c>
      <c r="P187" s="52">
        <f t="shared" si="17"/>
        <v>0</v>
      </c>
    </row>
    <row r="188" spans="2:19" s="52" customFormat="1" hidden="1" x14ac:dyDescent="0.25">
      <c r="B188" s="58"/>
      <c r="C188" s="59"/>
      <c r="D188" s="59"/>
      <c r="E188" s="59"/>
      <c r="F188" s="59"/>
      <c r="G188" s="59"/>
      <c r="H188" s="59"/>
      <c r="I188" s="59"/>
      <c r="J188" s="59"/>
      <c r="K188" s="59"/>
      <c r="L188" s="60" t="s">
        <v>153</v>
      </c>
      <c r="M188" s="61">
        <f>SUM(M184:M187)</f>
        <v>11</v>
      </c>
      <c r="N188" s="62">
        <f>SUM(N184:N187)</f>
        <v>7</v>
      </c>
      <c r="O188" s="55">
        <f>SUM(O184:O187)</f>
        <v>19</v>
      </c>
      <c r="P188" s="55">
        <f>SUM(P184:P187)</f>
        <v>9</v>
      </c>
      <c r="Q188" s="63"/>
      <c r="R188" s="64"/>
      <c r="S188" s="64"/>
    </row>
    <row r="189" spans="2:19" s="52" customFormat="1" hidden="1" x14ac:dyDescent="0.25">
      <c r="B189" s="58"/>
      <c r="C189" s="59"/>
      <c r="D189" s="59"/>
      <c r="E189" s="59"/>
      <c r="F189" s="59"/>
      <c r="G189" s="59"/>
      <c r="H189" s="59"/>
      <c r="I189" s="59"/>
      <c r="J189" s="59"/>
      <c r="K189" s="59"/>
      <c r="L189" s="60" t="s">
        <v>154</v>
      </c>
      <c r="M189" s="61">
        <f>SUMSQ(M184:M187)</f>
        <v>31</v>
      </c>
      <c r="N189" s="62">
        <f>SUMSQ(N184:N187)</f>
        <v>13</v>
      </c>
      <c r="O189" s="55"/>
      <c r="P189" s="55"/>
      <c r="Q189" s="63"/>
      <c r="R189" s="64"/>
      <c r="S189" s="64"/>
    </row>
    <row r="190" spans="2:19" s="52" customFormat="1" hidden="1" x14ac:dyDescent="0.25">
      <c r="B190" s="58"/>
      <c r="C190" s="59"/>
      <c r="D190" s="59"/>
      <c r="E190" s="59"/>
      <c r="F190" s="59"/>
      <c r="G190" s="59"/>
      <c r="H190" s="59"/>
      <c r="I190" s="59"/>
      <c r="J190" s="59"/>
      <c r="K190" s="59"/>
      <c r="L190" s="60" t="s">
        <v>155</v>
      </c>
      <c r="M190" s="65">
        <f>M189/M188</f>
        <v>2.8181818181818183</v>
      </c>
      <c r="N190" s="66">
        <f>N189/N188</f>
        <v>1.8571428571428572</v>
      </c>
      <c r="O190" s="56"/>
      <c r="P190" s="55"/>
      <c r="Q190" s="63"/>
      <c r="R190" s="64"/>
      <c r="S190" s="64"/>
    </row>
    <row r="191" spans="2:19" s="52" customFormat="1" hidden="1" x14ac:dyDescent="0.25">
      <c r="B191" s="58"/>
      <c r="C191" s="59"/>
      <c r="D191" s="59"/>
      <c r="E191" s="59"/>
      <c r="F191" s="59"/>
      <c r="G191" s="59"/>
      <c r="H191" s="59"/>
      <c r="I191" s="59"/>
      <c r="J191" s="59"/>
      <c r="K191" s="59"/>
      <c r="L191" s="60" t="s">
        <v>156</v>
      </c>
      <c r="M191" s="65">
        <f>ROUNDUP(M190,0)</f>
        <v>3</v>
      </c>
      <c r="N191" s="66">
        <f>ROUNDUP(N190,0)</f>
        <v>2</v>
      </c>
      <c r="O191" s="55"/>
      <c r="P191" s="55"/>
      <c r="Q191" s="63"/>
      <c r="R191" s="64"/>
      <c r="S191" s="64"/>
    </row>
    <row r="192" spans="2:19" x14ac:dyDescent="0.25">
      <c r="B192" s="48"/>
      <c r="C192" s="49"/>
      <c r="D192" s="49"/>
      <c r="E192" s="49"/>
      <c r="F192" s="49"/>
      <c r="G192" s="49"/>
      <c r="H192" s="49"/>
      <c r="I192" s="49"/>
      <c r="J192" s="49"/>
      <c r="K192" s="49"/>
      <c r="L192" s="51" t="s">
        <v>157</v>
      </c>
      <c r="M192" s="91">
        <f>M191*N191</f>
        <v>6</v>
      </c>
      <c r="N192" s="92"/>
      <c r="O192" s="55"/>
      <c r="P192" s="55"/>
      <c r="Q192" s="47"/>
      <c r="R192" s="1"/>
      <c r="S192" s="1"/>
    </row>
    <row r="193" spans="2:16" x14ac:dyDescent="0.25">
      <c r="B193" s="48"/>
      <c r="C193" s="49"/>
      <c r="D193" s="49"/>
      <c r="E193" s="49"/>
      <c r="F193" s="49"/>
      <c r="G193" s="49"/>
      <c r="H193" s="49"/>
      <c r="I193" s="49"/>
      <c r="J193" s="49"/>
      <c r="K193" s="49"/>
      <c r="L193" s="51" t="s">
        <v>158</v>
      </c>
      <c r="M193" s="89">
        <f>P188/O188</f>
        <v>0.47368421052631576</v>
      </c>
      <c r="N193" s="90"/>
      <c r="O193" s="52"/>
      <c r="P193" s="52"/>
    </row>
    <row r="194" spans="2:16" x14ac:dyDescent="0.25">
      <c r="B194" s="13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3"/>
      <c r="N194" s="34"/>
    </row>
    <row r="195" spans="2:16" x14ac:dyDescent="0.25">
      <c r="B195" s="23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3"/>
      <c r="N195" s="34"/>
    </row>
    <row r="196" spans="2:16" ht="15" customHeight="1" x14ac:dyDescent="0.25">
      <c r="B196" s="96" t="s">
        <v>127</v>
      </c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8"/>
    </row>
    <row r="197" spans="2:16" x14ac:dyDescent="0.25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5"/>
    </row>
    <row r="198" spans="2:16" ht="15.75" thickBot="1" x14ac:dyDescent="0.3"/>
    <row r="199" spans="2:16" ht="16.5" thickBot="1" x14ac:dyDescent="0.3">
      <c r="B199" s="84" t="s">
        <v>160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6"/>
      <c r="M199" s="87">
        <f>AVERAGE(M39,M55,M76,M97,M116,M139,M152,M165,M180,M193)</f>
        <v>0.48713224885800804</v>
      </c>
      <c r="N199" s="88"/>
      <c r="O199" s="52"/>
      <c r="P199" s="52"/>
    </row>
  </sheetData>
  <sheetProtection algorithmName="SHA-512" hashValue="86WTCAvlvFTIlEl81Y6w18GrLCdP16STu4q51c+Gk4PhiOZNymSsUYUizbZlbPxtle4paL6MIzzVKfB/7dD8VA==" saltValue="4tWleW2zsJCEfHsjURhoOA==" spinCount="100000" sheet="1" objects="1" scenarios="1" selectLockedCells="1"/>
  <mergeCells count="44">
    <mergeCell ref="M193:N193"/>
    <mergeCell ref="M164:N164"/>
    <mergeCell ref="M165:N165"/>
    <mergeCell ref="M179:N179"/>
    <mergeCell ref="M180:N180"/>
    <mergeCell ref="M192:N192"/>
    <mergeCell ref="M116:N116"/>
    <mergeCell ref="M138:N138"/>
    <mergeCell ref="M139:N139"/>
    <mergeCell ref="M151:N151"/>
    <mergeCell ref="M152:N152"/>
    <mergeCell ref="M75:N75"/>
    <mergeCell ref="M76:N76"/>
    <mergeCell ref="M96:N96"/>
    <mergeCell ref="M97:N97"/>
    <mergeCell ref="M115:N115"/>
    <mergeCell ref="B20:N20"/>
    <mergeCell ref="B196:N197"/>
    <mergeCell ref="B155:K155"/>
    <mergeCell ref="B168:K168"/>
    <mergeCell ref="B183:K183"/>
    <mergeCell ref="B58:K58"/>
    <mergeCell ref="B79:K79"/>
    <mergeCell ref="B100:K100"/>
    <mergeCell ref="B119:K119"/>
    <mergeCell ref="B142:K142"/>
    <mergeCell ref="B21:K21"/>
    <mergeCell ref="B42:K42"/>
    <mergeCell ref="M38:N38"/>
    <mergeCell ref="M39:N39"/>
    <mergeCell ref="M54:N54"/>
    <mergeCell ref="M55:N55"/>
    <mergeCell ref="B6:N6"/>
    <mergeCell ref="B7:N8"/>
    <mergeCell ref="I14:N14"/>
    <mergeCell ref="K15:N15"/>
    <mergeCell ref="B14:G14"/>
    <mergeCell ref="D15:G15"/>
    <mergeCell ref="K16:N16"/>
    <mergeCell ref="K17:N17"/>
    <mergeCell ref="K18:N18"/>
    <mergeCell ref="D16:G16"/>
    <mergeCell ref="D17:G17"/>
    <mergeCell ref="D18:G18"/>
  </mergeCells>
  <conditionalFormatting sqref="M38:N38">
    <cfRule type="iconSet" priority="10">
      <iconSet reverse="1">
        <cfvo type="percent" val="0"/>
        <cfvo type="num" val="6" gte="0"/>
        <cfvo type="num" val="9"/>
      </iconSet>
    </cfRule>
  </conditionalFormatting>
  <conditionalFormatting sqref="M54:N54">
    <cfRule type="iconSet" priority="9">
      <iconSet reverse="1">
        <cfvo type="percent" val="0"/>
        <cfvo type="num" val="6" gte="0"/>
        <cfvo type="num" val="9"/>
      </iconSet>
    </cfRule>
  </conditionalFormatting>
  <conditionalFormatting sqref="M75:N75">
    <cfRule type="iconSet" priority="8">
      <iconSet reverse="1">
        <cfvo type="percent" val="0"/>
        <cfvo type="num" val="6" gte="0"/>
        <cfvo type="num" val="9"/>
      </iconSet>
    </cfRule>
  </conditionalFormatting>
  <conditionalFormatting sqref="M96:N96">
    <cfRule type="iconSet" priority="7">
      <iconSet reverse="1">
        <cfvo type="percent" val="0"/>
        <cfvo type="num" val="6" gte="0"/>
        <cfvo type="num" val="9"/>
      </iconSet>
    </cfRule>
  </conditionalFormatting>
  <conditionalFormatting sqref="M115:N115">
    <cfRule type="iconSet" priority="6">
      <iconSet reverse="1">
        <cfvo type="percent" val="0"/>
        <cfvo type="num" val="6" gte="0"/>
        <cfvo type="num" val="9"/>
      </iconSet>
    </cfRule>
  </conditionalFormatting>
  <conditionalFormatting sqref="M138:N138">
    <cfRule type="iconSet" priority="5">
      <iconSet reverse="1">
        <cfvo type="percent" val="0"/>
        <cfvo type="num" val="6" gte="0"/>
        <cfvo type="num" val="9"/>
      </iconSet>
    </cfRule>
  </conditionalFormatting>
  <conditionalFormatting sqref="M151:N151">
    <cfRule type="iconSet" priority="4">
      <iconSet reverse="1">
        <cfvo type="percent" val="0"/>
        <cfvo type="num" val="6" gte="0"/>
        <cfvo type="num" val="9"/>
      </iconSet>
    </cfRule>
  </conditionalFormatting>
  <conditionalFormatting sqref="M164:N164">
    <cfRule type="iconSet" priority="3">
      <iconSet reverse="1">
        <cfvo type="percent" val="0"/>
        <cfvo type="num" val="6" gte="0"/>
        <cfvo type="num" val="9"/>
      </iconSet>
    </cfRule>
  </conditionalFormatting>
  <conditionalFormatting sqref="M179:N179">
    <cfRule type="iconSet" priority="2">
      <iconSet reverse="1">
        <cfvo type="percent" val="0"/>
        <cfvo type="num" val="6" gte="0"/>
        <cfvo type="num" val="9"/>
      </iconSet>
    </cfRule>
  </conditionalFormatting>
  <conditionalFormatting sqref="M192:N192">
    <cfRule type="iconSet" priority="1">
      <iconSet reverse="1">
        <cfvo type="percent" val="0"/>
        <cfvo type="num" val="6" gte="0"/>
        <cfvo type="num" val="9"/>
      </iconSet>
    </cfRule>
  </conditionalFormatting>
  <dataValidations count="1">
    <dataValidation type="list" allowBlank="1" showInputMessage="1" showErrorMessage="1" sqref="L171:L174 L43 L22:L33 L59:L61 L45:L49 L80:L82 L84 L87 L101:L102 L65:L70 L120:L123 L107:L110 L143 L128:L133 L169 L156:L159 L184:L187" xr:uid="{293FB143-47EC-4DEB-B071-57C500029CBD}">
      <formula1>"Oui,Non"</formula1>
    </dataValidation>
  </dataValidations>
  <pageMargins left="0.7" right="0.7" top="0.75" bottom="0.75" header="0.3" footer="0.3"/>
  <pageSetup paperSize="9" scale="48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E84AF-9DC9-4806-87C4-16FA9573994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PCA</vt:lpstr>
      <vt:lpstr>PRA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</dc:creator>
  <cp:lastModifiedBy>marin</cp:lastModifiedBy>
  <cp:lastPrinted>2020-04-21T07:14:37Z</cp:lastPrinted>
  <dcterms:created xsi:type="dcterms:W3CDTF">2020-04-08T12:55:00Z</dcterms:created>
  <dcterms:modified xsi:type="dcterms:W3CDTF">2020-04-28T14:24:46Z</dcterms:modified>
</cp:coreProperties>
</file>